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1" i="3"/>
  <c r="R80" i="3"/>
  <c r="R79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  <c r="R78" i="3" l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<sst xmlns="http://schemas.openxmlformats.org/spreadsheetml/2006/main" count="124" uniqueCount="74">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</sst>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0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10" fontId="12" fillId="3" borderId="0" xfId="1" applyNumberFormat="1" applyFont="1" applyFill="1" applyBorder="1" applyAlignment="1">
      <alignment horizontal="center" vertical="center"/>
    </xf>
    <xf numFmtId="10" fontId="12" fillId="3" borderId="5" xfId="1" applyNumberFormat="1" applyFont="1" applyFill="1" applyBorder="1" applyAlignment="1">
      <alignment horizontal="center" vertical="center"/>
    </xf>
    <xf numFmtId="10" fontId="12" fillId="4" borderId="0" xfId="1" applyNumberFormat="1" applyFont="1" applyFill="1" applyBorder="1" applyAlignment="1">
      <alignment horizontal="center" vertical="center"/>
    </xf>
    <xf numFmtId="10" fontId="12" fillId="4" borderId="5" xfId="1" applyNumberFormat="1" applyFont="1" applyFill="1" applyBorder="1" applyAlignment="1">
      <alignment horizontal="center" vertical="center"/>
    </xf>
    <xf numFmtId="10" fontId="12" fillId="3" borderId="7" xfId="1" applyNumberFormat="1" applyFont="1" applyFill="1" applyBorder="1" applyAlignment="1">
      <alignment horizontal="center" vertical="center"/>
    </xf>
    <xf numFmtId="10" fontId="12" fillId="3" borderId="8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10" fontId="2" fillId="0" borderId="0" xfId="1" applyNumberFormat="1" applyFont="1"/>
    <xf numFmtId="2" fontId="2" fillId="0" borderId="0" xfId="0" applyNumberFormat="1" applyFont="1"/>
    <xf numFmtId="1" fontId="2" fillId="0" borderId="0" xfId="1" applyNumberFormat="1" applyFont="1"/>
    <xf numFmtId="0" fontId="2" fillId="0" borderId="0" xfId="0" applyNumberFormat="1" applyFont="1"/>
    <xf numFmtId="0" fontId="2" fillId="0" borderId="0" xfId="1" applyNumberFormat="1" applyFont="1"/>
    <xf numFmtId="0" fontId="0" fillId="0" borderId="0" xfId="0" applyFont="1"/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0"/>
                  <c:y val="-6.5040394340951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</c:v>
                </c:pt>
                <c:pt idx="1">
                  <c:v>0.1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6458807947799611E-2"/>
                  <c:y val="-6.50378336854234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699863010136792E-2"/>
                  <c:y val="-6.50391140131873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0.36399999999999999</c:v>
                </c:pt>
                <c:pt idx="1">
                  <c:v>0.2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845107914880917E-2"/>
                  <c:y val="-6.17858011650982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7767385750339612E-2"/>
                  <c:y val="-6.5038345816529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0.182</c:v>
                </c:pt>
                <c:pt idx="1">
                  <c:v>0.3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438212862002296E-2"/>
                  <c:y val="-6.5036297292106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7673191932495737E-2"/>
                  <c:y val="-6.50360412265540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0.36399999999999999</c:v>
                </c:pt>
                <c:pt idx="1">
                  <c:v>0.3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1054440919626014E-3"/>
                  <c:y val="-6.33667498879713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4637487079012094E-3"/>
                  <c:y val="-6.82914025990653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9.0999999999999998E-2</c:v>
                </c:pt>
                <c:pt idx="1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30936064"/>
        <c:axId val="30963200"/>
      </c:barChart>
      <c:catAx>
        <c:axId val="30936064"/>
        <c:scaling>
          <c:orientation val="maxMin"/>
        </c:scaling>
        <c:delete val="1"/>
        <c:axPos val="l"/>
        <c:majorTickMark val="out"/>
        <c:minorTickMark val="none"/>
        <c:tickLblPos val="none"/>
        <c:crossAx val="30963200"/>
        <c:crosses val="autoZero"/>
        <c:auto val="1"/>
        <c:lblAlgn val="ctr"/>
        <c:lblOffset val="100"/>
        <c:noMultiLvlLbl val="0"/>
      </c:catAx>
      <c:valAx>
        <c:axId val="3096320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9360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3.5</c:v>
                </c:pt>
                <c:pt idx="1">
                  <c:v>4.5</c:v>
                </c:pt>
                <c:pt idx="2">
                  <c:v>4.333333333333333</c:v>
                </c:pt>
                <c:pt idx="3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30103424"/>
        <c:axId val="30104960"/>
      </c:barChart>
      <c:catAx>
        <c:axId val="3010342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104960"/>
        <c:crosses val="autoZero"/>
        <c:auto val="1"/>
        <c:lblAlgn val="ctr"/>
        <c:lblOffset val="100"/>
        <c:noMultiLvlLbl val="0"/>
      </c:catAx>
      <c:valAx>
        <c:axId val="30104960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301034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374295664565476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4.4526901669758812E-2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8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5401662049861496E-3"/>
                  <c:y val="-4.7000618429189858E-2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8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0.1</c:v>
                </c:pt>
                <c:pt idx="1">
                  <c:v>0.1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394391490537365E-3"/>
                  <c:y val="-4.6998281059023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5087573887059131E-2"/>
                  <c:y val="-4.6999254963259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0.1</c:v>
                </c:pt>
                <c:pt idx="1">
                  <c:v>0.2</c:v>
                </c:pt>
                <c:pt idx="2">
                  <c:v>0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4087174006296305"/>
                  <c:y val="-4.69945802229266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4072952792258309"/>
                  <c:y val="-4.69943854420794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7898997389869203"/>
                  <c:y val="-4.69930219761490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0.6</c:v>
                </c:pt>
                <c:pt idx="1">
                  <c:v>0.6</c:v>
                </c:pt>
                <c:pt idx="2">
                  <c:v>0.72699999999999998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0432089340633111E-2"/>
                  <c:y val="-4.69939958803850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7709410284934575E-3"/>
                  <c:y val="-4.69978914973290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0467715081321203E-2"/>
                  <c:y val="-4.69934115378434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0.2</c:v>
                </c:pt>
                <c:pt idx="1">
                  <c:v>0.1</c:v>
                </c:pt>
                <c:pt idx="2">
                  <c:v>0.27300000000000002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32658944"/>
        <c:axId val="32660480"/>
      </c:barChart>
      <c:catAx>
        <c:axId val="3265894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660480"/>
        <c:crosses val="autoZero"/>
        <c:auto val="1"/>
        <c:lblAlgn val="ctr"/>
        <c:lblOffset val="100"/>
        <c:noMultiLvlLbl val="0"/>
      </c:catAx>
      <c:valAx>
        <c:axId val="3266048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26589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32002432"/>
        <c:axId val="32003968"/>
      </c:barChart>
      <c:catAx>
        <c:axId val="3200243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003968"/>
        <c:crosses val="autoZero"/>
        <c:auto val="1"/>
        <c:lblAlgn val="ctr"/>
        <c:lblOffset val="100"/>
        <c:noMultiLvlLbl val="0"/>
      </c:catAx>
      <c:valAx>
        <c:axId val="32003968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320024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5760943453"/>
          <c:y val="0.17038192798291685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1569022793115492E-2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0.2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796136571237315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0.5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9451076634413673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32118656"/>
        <c:axId val="32120192"/>
      </c:barChart>
      <c:catAx>
        <c:axId val="3211865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2120192"/>
        <c:crosses val="autoZero"/>
        <c:auto val="1"/>
        <c:lblAlgn val="ctr"/>
        <c:lblOffset val="100"/>
        <c:noMultiLvlLbl val="0"/>
      </c:catAx>
      <c:valAx>
        <c:axId val="3212019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321186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4.25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32387840"/>
        <c:axId val="32389376"/>
      </c:barChart>
      <c:catAx>
        <c:axId val="32387840"/>
        <c:scaling>
          <c:orientation val="minMax"/>
        </c:scaling>
        <c:delete val="1"/>
        <c:axPos val="l"/>
        <c:majorTickMark val="out"/>
        <c:minorTickMark val="none"/>
        <c:tickLblPos val="none"/>
        <c:crossAx val="32389376"/>
        <c:crosses val="autoZero"/>
        <c:auto val="1"/>
        <c:lblAlgn val="ctr"/>
        <c:lblOffset val="100"/>
        <c:noMultiLvlLbl val="0"/>
      </c:catAx>
      <c:valAx>
        <c:axId val="323893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23878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4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32516352"/>
        <c:axId val="32522240"/>
      </c:barChart>
      <c:catAx>
        <c:axId val="32516352"/>
        <c:scaling>
          <c:orientation val="maxMin"/>
        </c:scaling>
        <c:delete val="1"/>
        <c:axPos val="l"/>
        <c:majorTickMark val="out"/>
        <c:minorTickMark val="none"/>
        <c:tickLblPos val="none"/>
        <c:crossAx val="32522240"/>
        <c:crosses val="autoZero"/>
        <c:auto val="1"/>
        <c:lblAlgn val="ctr"/>
        <c:lblOffset val="100"/>
        <c:noMultiLvlLbl val="0"/>
      </c:catAx>
      <c:valAx>
        <c:axId val="3252224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25163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69600"/>
        <c:axId val="33357824"/>
      </c:barChart>
      <c:catAx>
        <c:axId val="32569600"/>
        <c:scaling>
          <c:orientation val="maxMin"/>
        </c:scaling>
        <c:delete val="1"/>
        <c:axPos val="l"/>
        <c:majorTickMark val="out"/>
        <c:minorTickMark val="none"/>
        <c:tickLblPos val="none"/>
        <c:crossAx val="33357824"/>
        <c:crosses val="autoZero"/>
        <c:auto val="1"/>
        <c:lblAlgn val="ctr"/>
        <c:lblOffset val="100"/>
        <c:noMultiLvlLbl val="0"/>
      </c:catAx>
      <c:valAx>
        <c:axId val="3335782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25696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392128"/>
        <c:axId val="33393664"/>
      </c:barChart>
      <c:catAx>
        <c:axId val="33392128"/>
        <c:scaling>
          <c:orientation val="maxMin"/>
        </c:scaling>
        <c:delete val="1"/>
        <c:axPos val="l"/>
        <c:majorTickMark val="out"/>
        <c:minorTickMark val="none"/>
        <c:tickLblPos val="none"/>
        <c:crossAx val="33393664"/>
        <c:crosses val="autoZero"/>
        <c:auto val="1"/>
        <c:lblAlgn val="ctr"/>
        <c:lblOffset val="100"/>
        <c:noMultiLvlLbl val="0"/>
      </c:catAx>
      <c:valAx>
        <c:axId val="3339366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3392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306112"/>
        <c:axId val="33307648"/>
      </c:barChart>
      <c:catAx>
        <c:axId val="33306112"/>
        <c:scaling>
          <c:orientation val="maxMin"/>
        </c:scaling>
        <c:delete val="1"/>
        <c:axPos val="l"/>
        <c:majorTickMark val="out"/>
        <c:minorTickMark val="none"/>
        <c:tickLblPos val="none"/>
        <c:crossAx val="33307648"/>
        <c:crosses val="autoZero"/>
        <c:auto val="1"/>
        <c:lblAlgn val="ctr"/>
        <c:lblOffset val="100"/>
        <c:noMultiLvlLbl val="0"/>
      </c:catAx>
      <c:valAx>
        <c:axId val="3330764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33061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792320"/>
        <c:axId val="90793856"/>
      </c:barChart>
      <c:catAx>
        <c:axId val="90792320"/>
        <c:scaling>
          <c:orientation val="maxMin"/>
        </c:scaling>
        <c:delete val="1"/>
        <c:axPos val="l"/>
        <c:majorTickMark val="out"/>
        <c:minorTickMark val="none"/>
        <c:tickLblPos val="none"/>
        <c:crossAx val="90793856"/>
        <c:crosses val="autoZero"/>
        <c:auto val="1"/>
        <c:lblAlgn val="ctr"/>
        <c:lblOffset val="100"/>
        <c:noMultiLvlLbl val="0"/>
      </c:catAx>
      <c:valAx>
        <c:axId val="9079385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07923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2.75</c:v>
                </c:pt>
                <c:pt idx="1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30896128"/>
        <c:axId val="30897664"/>
      </c:barChart>
      <c:catAx>
        <c:axId val="30896128"/>
        <c:scaling>
          <c:orientation val="maxMin"/>
        </c:scaling>
        <c:delete val="1"/>
        <c:axPos val="l"/>
        <c:majorTickMark val="out"/>
        <c:minorTickMark val="none"/>
        <c:tickLblPos val="none"/>
        <c:crossAx val="30897664"/>
        <c:crosses val="autoZero"/>
        <c:auto val="1"/>
        <c:lblAlgn val="ctr"/>
        <c:lblOffset val="100"/>
        <c:noMultiLvlLbl val="0"/>
      </c:catAx>
      <c:valAx>
        <c:axId val="30897664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30896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6</c:v>
                </c:pt>
                <c:pt idx="1">
                  <c:v>1</c:v>
                </c:pt>
                <c:pt idx="2">
                  <c:v>5</c:v>
                </c:pt>
                <c:pt idx="3">
                  <c:v>2</c:v>
                </c:pt>
                <c:pt idx="4">
                  <c:v>6</c:v>
                </c:pt>
                <c:pt idx="5">
                  <c:v>2</c:v>
                </c:pt>
                <c:pt idx="6">
                  <c:v>2</c:v>
                </c:pt>
                <c:pt idx="7">
                  <c:v>6</c:v>
                </c:pt>
                <c:pt idx="8">
                  <c:v>2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31726976"/>
        <c:axId val="31741056"/>
      </c:barChart>
      <c:catAx>
        <c:axId val="3172697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741056"/>
        <c:crosses val="autoZero"/>
        <c:auto val="1"/>
        <c:lblAlgn val="ctr"/>
        <c:lblOffset val="100"/>
        <c:noMultiLvlLbl val="0"/>
      </c:catAx>
      <c:valAx>
        <c:axId val="31741056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317269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3.8095238095238095E-3"/>
                  <c:y val="-4.63320275511395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0</c:v>
                </c:pt>
                <c:pt idx="1">
                  <c:v>9.0999999999999998E-2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5.7142857142857143E-3"/>
                  <c:y val="-4.6331824873853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</c:v>
                </c:pt>
                <c:pt idx="1">
                  <c:v>9.0999999999999998E-2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6188976377952753E-3"/>
                  <c:y val="-5.14775984849467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809373828271536E-3"/>
                  <c:y val="-4.63297981009949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7141357330333705E-3"/>
                  <c:y val="-4.89033942770420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8.3000000000000004E-2</c:v>
                </c:pt>
                <c:pt idx="1">
                  <c:v>9.0999999999999998E-2</c:v>
                </c:pt>
                <c:pt idx="2">
                  <c:v>9.0999999999999998E-2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3333183352080989E-2"/>
                  <c:y val="-4.89040023088996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0476190476190476"/>
                  <c:y val="-4.7606867679296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1428271466066815E-2"/>
                  <c:y val="-5.08308552657180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0.41699999999999998</c:v>
                </c:pt>
                <c:pt idx="1">
                  <c:v>0.45500000000000002</c:v>
                </c:pt>
                <c:pt idx="2">
                  <c:v>0.27300000000000002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715350581177353"/>
                  <c:y val="-4.89074478227595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4008698912635919E-2"/>
                  <c:y val="-4.8903596954327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5717045369328833"/>
                  <c:y val="-5.12528293749108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0.5</c:v>
                </c:pt>
                <c:pt idx="1">
                  <c:v>0.27300000000000002</c:v>
                </c:pt>
                <c:pt idx="2">
                  <c:v>0.63600000000000001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31490432"/>
        <c:axId val="31491584"/>
      </c:barChart>
      <c:catAx>
        <c:axId val="3149043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491584"/>
        <c:crosses val="autoZero"/>
        <c:auto val="1"/>
        <c:lblAlgn val="ctr"/>
        <c:lblOffset val="100"/>
        <c:noMultiLvlLbl val="0"/>
      </c:catAx>
      <c:valAx>
        <c:axId val="3149158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4904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4.75</c:v>
                </c:pt>
                <c:pt idx="1">
                  <c:v>3.25</c:v>
                </c:pt>
                <c:pt idx="2">
                  <c:v>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31565312"/>
        <c:axId val="31566848"/>
      </c:barChart>
      <c:catAx>
        <c:axId val="3156531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566848"/>
        <c:crosses val="autoZero"/>
        <c:auto val="1"/>
        <c:lblAlgn val="ctr"/>
        <c:lblOffset val="100"/>
        <c:noMultiLvlLbl val="0"/>
      </c:catAx>
      <c:valAx>
        <c:axId val="31566848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315653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3.1520882584712374E-3"/>
                  <c:y val="-4.4444103746347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7281323877068557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0</c:v>
                </c:pt>
                <c:pt idx="1">
                  <c:v>0.1</c:v>
                </c:pt>
                <c:pt idx="2">
                  <c:v>0.1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3.309692671394799E-2"/>
                  <c:y val="-4.4444103746347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3041765169424748E-3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0</c:v>
                </c:pt>
                <c:pt idx="1">
                  <c:v>0.2</c:v>
                </c:pt>
                <c:pt idx="2">
                  <c:v>0.1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3640537840571348E-2"/>
                  <c:y val="-4.44426039340742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7297208416323852E-2"/>
                  <c:y val="-4.5619289985536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3041765169424748E-3"/>
                  <c:y val="-4.44431038714987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7281323877068557E-3"/>
                  <c:y val="-4.44434371631150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7280082897439239E-3"/>
                  <c:y val="-4.44434371631150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0.16700000000000001</c:v>
                </c:pt>
                <c:pt idx="1">
                  <c:v>0.4</c:v>
                </c:pt>
                <c:pt idx="2">
                  <c:v>0.1</c:v>
                </c:pt>
                <c:pt idx="3">
                  <c:v>9.0999999999999998E-2</c:v>
                </c:pt>
                <c:pt idx="4">
                  <c:v>8.3000000000000004E-2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115882677785844E-2"/>
                  <c:y val="-4.3502721576016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8799724502522286E-3"/>
                  <c:y val="-4.44422706424579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8340624088655589E-2"/>
                  <c:y val="-4.56204565061939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5650118203309691E-2"/>
                  <c:y val="-4.44427705798824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1410559495665872E-2"/>
                  <c:y val="-4.65591723435949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0.33300000000000002</c:v>
                </c:pt>
                <c:pt idx="1">
                  <c:v>0.1</c:v>
                </c:pt>
                <c:pt idx="2">
                  <c:v>0.4</c:v>
                </c:pt>
                <c:pt idx="3">
                  <c:v>0.36399999999999999</c:v>
                </c:pt>
                <c:pt idx="4">
                  <c:v>0.41699999999999998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456537790932161"/>
                  <c:y val="-4.56196232771531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0811538628593413E-2"/>
                  <c:y val="-4.65596722810194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2239720034995623E-2"/>
                  <c:y val="-4.44427705798824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2735205971593988"/>
                  <c:y val="-4.56196232771531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1466949610022163"/>
                  <c:y val="-4.45760872264154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0.5</c:v>
                </c:pt>
                <c:pt idx="1">
                  <c:v>0.2</c:v>
                </c:pt>
                <c:pt idx="2">
                  <c:v>0.3</c:v>
                </c:pt>
                <c:pt idx="3">
                  <c:v>0.54500000000000004</c:v>
                </c:pt>
                <c:pt idx="4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714688"/>
        <c:axId val="31863936"/>
      </c:barChart>
      <c:catAx>
        <c:axId val="3171468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863936"/>
        <c:crosses val="autoZero"/>
        <c:auto val="1"/>
        <c:lblAlgn val="ctr"/>
        <c:lblOffset val="100"/>
        <c:noMultiLvlLbl val="0"/>
      </c:catAx>
      <c:valAx>
        <c:axId val="3186393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7146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4.25</c:v>
                </c:pt>
                <c:pt idx="1">
                  <c:v>3</c:v>
                </c:pt>
                <c:pt idx="2">
                  <c:v>4.5</c:v>
                </c:pt>
                <c:pt idx="3">
                  <c:v>4.5</c:v>
                </c:pt>
                <c:pt idx="4">
                  <c:v>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92384"/>
        <c:axId val="32193920"/>
      </c:barChart>
      <c:catAx>
        <c:axId val="3219238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193920"/>
        <c:crosses val="autoZero"/>
        <c:auto val="1"/>
        <c:lblAlgn val="ctr"/>
        <c:lblOffset val="100"/>
        <c:noMultiLvlLbl val="0"/>
      </c:catAx>
      <c:valAx>
        <c:axId val="32193920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321923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0.41666666666666669</c:v>
                </c:pt>
                <c:pt idx="1">
                  <c:v>0.16700000000000001</c:v>
                </c:pt>
                <c:pt idx="2">
                  <c:v>8.3000000000000004E-2</c:v>
                </c:pt>
                <c:pt idx="3">
                  <c:v>0.27300000000000002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0.25</c:v>
                </c:pt>
                <c:pt idx="1">
                  <c:v>0.5</c:v>
                </c:pt>
                <c:pt idx="2">
                  <c:v>0.16700000000000001</c:v>
                </c:pt>
                <c:pt idx="3">
                  <c:v>9.0999999999999998E-2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0.41699999999999998</c:v>
                </c:pt>
                <c:pt idx="3">
                  <c:v>0.63600000000000001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3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0.33333333333333331</c:v>
                </c:pt>
                <c:pt idx="1">
                  <c:v>0.33300000000000002</c:v>
                </c:pt>
                <c:pt idx="2">
                  <c:v>0.33300000000000002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269440"/>
        <c:axId val="32270976"/>
      </c:barChart>
      <c:catAx>
        <c:axId val="322694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32270976"/>
        <c:crosses val="autoZero"/>
        <c:auto val="1"/>
        <c:lblAlgn val="ctr"/>
        <c:lblOffset val="100"/>
        <c:noMultiLvlLbl val="0"/>
      </c:catAx>
      <c:valAx>
        <c:axId val="3227097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22694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0175428902413467E-3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1.052631433536202E-2"/>
                  <c:y val="-4.1055256655967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8.3000000000000004E-2</c:v>
                </c:pt>
                <c:pt idx="1">
                  <c:v>0</c:v>
                </c:pt>
                <c:pt idx="2">
                  <c:v>9.0999999999999998E-2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526176194753944E-2"/>
                  <c:y val="-4.3010444808768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1.052631433536202E-2"/>
                  <c:y val="-4.10540251383533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5613890645960678E-2"/>
                  <c:y val="-4.10541790780551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8.3000000000000004E-2</c:v>
                </c:pt>
                <c:pt idx="1">
                  <c:v>0</c:v>
                </c:pt>
                <c:pt idx="2">
                  <c:v>9.0999999999999998E-2</c:v>
                </c:pt>
                <c:pt idx="3">
                  <c:v>0.222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6315785838405052E-2"/>
                  <c:y val="-4.10544869574587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1578804865477983E-2"/>
                  <c:y val="-4.30093672308556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6841962033159058E-2"/>
                  <c:y val="-4.10547948368624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0701743237775486E-2"/>
                  <c:y val="-4.30087514720483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0.16700000000000001</c:v>
                </c:pt>
                <c:pt idx="1">
                  <c:v>0.16700000000000001</c:v>
                </c:pt>
                <c:pt idx="2">
                  <c:v>0.182</c:v>
                </c:pt>
                <c:pt idx="3">
                  <c:v>0.33300000000000002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4210376542288093E-2"/>
                  <c:y val="-4.1052331801633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0350875763105986"/>
                  <c:y val="-4.3009213291153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5087714451206738E-2"/>
                  <c:y val="-4.10540251383533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052603805414587E-2"/>
                  <c:y val="-4.30096751102593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0.33300000000000002</c:v>
                </c:pt>
                <c:pt idx="1">
                  <c:v>0.41699999999999998</c:v>
                </c:pt>
                <c:pt idx="2">
                  <c:v>0.182</c:v>
                </c:pt>
                <c:pt idx="3">
                  <c:v>0.111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8886851928878038E-2"/>
                  <c:y val="-4.30061344971174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0584153807963281"/>
                  <c:y val="-4.30064423765211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1567756379644098"/>
                  <c:y val="-4.10515621031242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8351418931976946E-2"/>
                  <c:y val="-4.3008905411750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0.33300000000000002</c:v>
                </c:pt>
                <c:pt idx="1">
                  <c:v>0.41699999999999998</c:v>
                </c:pt>
                <c:pt idx="2">
                  <c:v>0.45500000000000002</c:v>
                </c:pt>
                <c:pt idx="3">
                  <c:v>0.33300000000000002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30051712"/>
        <c:axId val="30073984"/>
      </c:barChart>
      <c:catAx>
        <c:axId val="3005171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073984"/>
        <c:crosses val="autoZero"/>
        <c:auto val="1"/>
        <c:lblAlgn val="ctr"/>
        <c:lblOffset val="100"/>
        <c:noMultiLvlLbl val="0"/>
      </c:catAx>
      <c:valAx>
        <c:axId val="3007398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0517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3,2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3,1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</xdr:row>
      <xdr:rowOff>161924</xdr:rowOff>
    </xdr:from>
    <xdr:to>
      <xdr:col>11</xdr:col>
      <xdr:colOff>333375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4,8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4,6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4,5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V82" sqref="V82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42" t="s">
        <v>69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19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2"/>
    </row>
    <row r="8" spans="1:20" x14ac:dyDescent="0.25">
      <c r="K8" s="2"/>
      <c r="L8" s="35" t="s">
        <v>72</v>
      </c>
      <c r="M8" s="36">
        <v>0</v>
      </c>
      <c r="N8" s="36">
        <v>0.36399999999999999</v>
      </c>
      <c r="O8" s="36">
        <v>0.182</v>
      </c>
      <c r="P8" s="36">
        <v>0.36399999999999999</v>
      </c>
      <c r="Q8" s="36">
        <v>9.0999999999999998E-2</v>
      </c>
      <c r="R8" s="37">
        <f>(0*1+4*2+2*3+4*4+1*5)/11</f>
        <v>3.1818181818181817</v>
      </c>
      <c r="S8" s="3"/>
      <c r="T8" s="2"/>
    </row>
    <row r="9" spans="1:20" x14ac:dyDescent="0.25">
      <c r="K9" s="2"/>
      <c r="L9" s="3" t="s">
        <v>0</v>
      </c>
      <c r="M9" s="36">
        <v>0.1</v>
      </c>
      <c r="N9" s="36">
        <v>0.2</v>
      </c>
      <c r="O9" s="36">
        <v>0.3</v>
      </c>
      <c r="P9" s="36">
        <v>0.3</v>
      </c>
      <c r="Q9" s="36">
        <v>0.1</v>
      </c>
      <c r="R9" s="37">
        <f>(1*1+2*2+3*3+3*4+1*5)/10</f>
        <v>3.1</v>
      </c>
      <c r="S9" s="3"/>
      <c r="T9" s="2"/>
    </row>
    <row r="10" spans="1:20" x14ac:dyDescent="0.25">
      <c r="K10" s="2"/>
      <c r="L10" s="3"/>
      <c r="M10" s="3"/>
      <c r="N10" s="3"/>
      <c r="O10" s="3"/>
      <c r="P10" s="3"/>
      <c r="Q10" s="3"/>
      <c r="R10" s="3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5" spans="11:21" x14ac:dyDescent="0.25"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1:21" x14ac:dyDescent="0.25"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1:21" x14ac:dyDescent="0.25">
      <c r="K30" s="2"/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2"/>
    </row>
    <row r="31" spans="11:21" x14ac:dyDescent="0.25">
      <c r="K31" s="2"/>
      <c r="L31" s="2"/>
      <c r="M31" s="35" t="s">
        <v>73</v>
      </c>
      <c r="N31" s="36">
        <v>0</v>
      </c>
      <c r="O31" s="36">
        <v>0.5</v>
      </c>
      <c r="P31" s="36">
        <v>0.25</v>
      </c>
      <c r="Q31" s="36">
        <v>0.25</v>
      </c>
      <c r="R31" s="36">
        <v>0</v>
      </c>
      <c r="S31" s="37">
        <f>(0*1+2*2+1*3+1*4+0*5)/4</f>
        <v>2.75</v>
      </c>
      <c r="T31" s="2"/>
      <c r="U31" s="2"/>
    </row>
    <row r="32" spans="11:21" x14ac:dyDescent="0.25">
      <c r="K32" s="2"/>
      <c r="L32" s="2"/>
      <c r="M32" s="3" t="s">
        <v>0</v>
      </c>
      <c r="N32" s="36">
        <v>0.33300000000000002</v>
      </c>
      <c r="O32" s="36">
        <v>0</v>
      </c>
      <c r="P32" s="36">
        <v>0.33300000000000002</v>
      </c>
      <c r="Q32" s="36">
        <v>0</v>
      </c>
      <c r="R32" s="36">
        <v>0.33300000000000002</v>
      </c>
      <c r="S32" s="37">
        <f>(1*1+0*2+1*3+0*4+1*5)/3</f>
        <v>3</v>
      </c>
      <c r="T32" s="2"/>
      <c r="U32" s="2"/>
    </row>
    <row r="33" spans="11:21" x14ac:dyDescent="0.25"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1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2"/>
      <c r="N43" s="2"/>
      <c r="O43" s="2"/>
      <c r="P43" s="2"/>
      <c r="Q43" s="2"/>
      <c r="R43" s="3"/>
      <c r="S43" s="2"/>
    </row>
    <row r="44" spans="11:21" x14ac:dyDescent="0.25">
      <c r="M44" s="2"/>
      <c r="N44" s="2"/>
      <c r="O44" s="2"/>
      <c r="P44" s="2"/>
      <c r="Q44" s="2"/>
      <c r="R44" s="3"/>
      <c r="S44" s="2"/>
    </row>
    <row r="45" spans="11:21" x14ac:dyDescent="0.25">
      <c r="M45" s="2"/>
      <c r="N45" s="3"/>
      <c r="O45" s="3" t="s">
        <v>4</v>
      </c>
      <c r="P45" s="3" t="s">
        <v>5</v>
      </c>
      <c r="Q45" s="3"/>
      <c r="R45" s="2"/>
      <c r="S45" s="2"/>
    </row>
    <row r="46" spans="11:21" x14ac:dyDescent="0.25">
      <c r="M46" s="2"/>
      <c r="N46" s="3">
        <v>1</v>
      </c>
      <c r="O46" s="38">
        <v>6</v>
      </c>
      <c r="P46" s="38">
        <v>0</v>
      </c>
      <c r="Q46" s="3"/>
      <c r="R46" s="2"/>
      <c r="S46" s="2"/>
    </row>
    <row r="47" spans="11:21" x14ac:dyDescent="0.25">
      <c r="M47" s="2"/>
      <c r="N47" s="3">
        <v>2</v>
      </c>
      <c r="O47" s="38">
        <v>1</v>
      </c>
      <c r="P47" s="38">
        <v>4</v>
      </c>
      <c r="Q47" s="3"/>
      <c r="R47" s="2"/>
      <c r="S47" s="2"/>
    </row>
    <row r="48" spans="11:21" x14ac:dyDescent="0.25">
      <c r="M48" s="2"/>
      <c r="N48" s="3">
        <v>3</v>
      </c>
      <c r="O48" s="38">
        <v>5</v>
      </c>
      <c r="P48" s="38">
        <v>0</v>
      </c>
      <c r="Q48" s="3"/>
      <c r="R48" s="2"/>
      <c r="S48" s="2"/>
    </row>
    <row r="49" spans="13:19" x14ac:dyDescent="0.25">
      <c r="M49" s="2"/>
      <c r="N49" s="3">
        <v>4</v>
      </c>
      <c r="O49" s="38">
        <v>2</v>
      </c>
      <c r="P49" s="38">
        <v>2</v>
      </c>
      <c r="Q49" s="3"/>
      <c r="R49" s="2"/>
      <c r="S49" s="2"/>
    </row>
    <row r="50" spans="13:19" x14ac:dyDescent="0.25">
      <c r="M50" s="2"/>
      <c r="N50" s="3">
        <v>5</v>
      </c>
      <c r="O50" s="38">
        <v>6</v>
      </c>
      <c r="P50" s="38">
        <v>1</v>
      </c>
      <c r="Q50" s="3"/>
      <c r="R50" s="2"/>
      <c r="S50" s="2"/>
    </row>
    <row r="51" spans="13:19" x14ac:dyDescent="0.25">
      <c r="M51" s="2"/>
      <c r="N51" s="3">
        <v>6</v>
      </c>
      <c r="O51" s="38">
        <v>2</v>
      </c>
      <c r="P51" s="38">
        <v>2</v>
      </c>
      <c r="Q51" s="3"/>
      <c r="R51" s="2"/>
      <c r="S51" s="2"/>
    </row>
    <row r="52" spans="13:19" x14ac:dyDescent="0.25">
      <c r="M52" s="2"/>
      <c r="N52" s="3">
        <v>7</v>
      </c>
      <c r="O52" s="38">
        <v>2</v>
      </c>
      <c r="P52" s="38">
        <v>2</v>
      </c>
      <c r="Q52" s="3"/>
      <c r="R52" s="2"/>
      <c r="S52" s="2"/>
    </row>
    <row r="53" spans="13:19" x14ac:dyDescent="0.25">
      <c r="M53" s="2"/>
      <c r="N53" s="3">
        <v>8</v>
      </c>
      <c r="O53" s="38">
        <v>6</v>
      </c>
      <c r="P53" s="38">
        <v>0</v>
      </c>
      <c r="Q53" s="3"/>
      <c r="R53" s="2"/>
      <c r="S53" s="2"/>
    </row>
    <row r="54" spans="13:19" x14ac:dyDescent="0.25">
      <c r="M54" s="2"/>
      <c r="N54" s="3">
        <v>9</v>
      </c>
      <c r="O54" s="38">
        <v>2</v>
      </c>
      <c r="P54" s="38">
        <v>0</v>
      </c>
      <c r="Q54" s="3"/>
      <c r="R54" s="2"/>
      <c r="S54" s="2"/>
    </row>
    <row r="55" spans="13:19" x14ac:dyDescent="0.25">
      <c r="M55" s="2"/>
      <c r="N55" s="2"/>
      <c r="O55" s="2"/>
      <c r="P55" s="2"/>
      <c r="Q55" s="2"/>
      <c r="R55" s="2"/>
      <c r="S55" s="2"/>
    </row>
    <row r="56" spans="13:19" x14ac:dyDescent="0.25">
      <c r="M56" s="2"/>
      <c r="N56" s="3"/>
      <c r="O56" s="3"/>
      <c r="P56" s="3"/>
      <c r="Q56" s="2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X78" sqref="X78"/>
    </sheetView>
  </sheetViews>
  <sheetFormatPr defaultRowHeight="15" x14ac:dyDescent="0.25"/>
  <sheetData>
    <row r="2" spans="1:23" ht="27.75" customHeight="1" x14ac:dyDescent="0.35">
      <c r="A2" s="42" t="s">
        <v>70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18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41"/>
      <c r="N9" s="41"/>
      <c r="O9" s="41"/>
      <c r="P9" s="41"/>
      <c r="Q9" s="41"/>
      <c r="R9" s="41"/>
      <c r="S9" s="41"/>
      <c r="T9" s="41"/>
      <c r="U9" s="41"/>
      <c r="V9" s="2"/>
      <c r="W9" s="2"/>
    </row>
    <row r="10" spans="1:23" x14ac:dyDescent="0.25">
      <c r="M10" s="2"/>
      <c r="N10" s="2"/>
      <c r="O10" s="2"/>
      <c r="P10" s="2"/>
      <c r="Q10" s="2"/>
      <c r="R10" s="2"/>
      <c r="S10" s="2"/>
      <c r="T10" s="2"/>
      <c r="U10" s="2"/>
      <c r="V10" s="3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3"/>
      <c r="W11" s="2"/>
    </row>
    <row r="12" spans="1:23" x14ac:dyDescent="0.25">
      <c r="M12" s="2"/>
      <c r="N12" s="35">
        <v>1</v>
      </c>
      <c r="O12" s="36">
        <v>0</v>
      </c>
      <c r="P12" s="36">
        <v>0</v>
      </c>
      <c r="Q12" s="36">
        <v>8.3000000000000004E-2</v>
      </c>
      <c r="R12" s="36">
        <v>0.41699999999999998</v>
      </c>
      <c r="S12" s="36">
        <v>0.5</v>
      </c>
      <c r="T12" s="37">
        <f>(0*1+0*2+1*3+5*4+6*5)/11</f>
        <v>4.8181818181818183</v>
      </c>
      <c r="U12" s="2"/>
      <c r="V12" s="3"/>
      <c r="W12" s="2"/>
    </row>
    <row r="13" spans="1:23" x14ac:dyDescent="0.25">
      <c r="M13" s="2"/>
      <c r="N13" s="3">
        <v>2</v>
      </c>
      <c r="O13" s="36">
        <v>9.0999999999999998E-2</v>
      </c>
      <c r="P13" s="36">
        <v>9.0999999999999998E-2</v>
      </c>
      <c r="Q13" s="36">
        <v>9.0999999999999998E-2</v>
      </c>
      <c r="R13" s="36">
        <v>0.45500000000000002</v>
      </c>
      <c r="S13" s="36">
        <v>0.27300000000000002</v>
      </c>
      <c r="T13" s="37">
        <f>(1*1+1*2+1*3+5*4+3*5)/11</f>
        <v>3.7272727272727271</v>
      </c>
      <c r="U13" s="2"/>
      <c r="V13" s="3"/>
      <c r="W13" s="2"/>
    </row>
    <row r="14" spans="1:23" x14ac:dyDescent="0.25">
      <c r="M14" s="2"/>
      <c r="N14" s="3">
        <v>3</v>
      </c>
      <c r="O14" s="36">
        <v>0</v>
      </c>
      <c r="P14" s="36">
        <v>0</v>
      </c>
      <c r="Q14" s="36">
        <v>9.0999999999999998E-2</v>
      </c>
      <c r="R14" s="36">
        <v>0.27300000000000002</v>
      </c>
      <c r="S14" s="36">
        <v>0.63600000000000001</v>
      </c>
      <c r="T14" s="37">
        <f>(0*1+0*2+1*3+3*4+7*5)/11</f>
        <v>4.5454545454545459</v>
      </c>
      <c r="U14" s="2"/>
      <c r="V14" s="3"/>
      <c r="W14" s="2"/>
    </row>
    <row r="15" spans="1:23" x14ac:dyDescent="0.25">
      <c r="M15" s="2"/>
      <c r="N15" s="2"/>
      <c r="O15" s="2"/>
      <c r="P15" s="2"/>
      <c r="Q15" s="2"/>
      <c r="R15" s="2"/>
      <c r="S15" s="2"/>
      <c r="T15" s="2"/>
      <c r="U15" s="2"/>
      <c r="V15" s="3"/>
      <c r="W15" s="2"/>
    </row>
    <row r="16" spans="1:23" x14ac:dyDescent="0.25">
      <c r="M16" s="2"/>
      <c r="N16" s="2"/>
      <c r="O16" s="2"/>
      <c r="P16" s="2"/>
      <c r="Q16" s="2"/>
      <c r="R16" s="2"/>
      <c r="S16" s="2"/>
      <c r="T16" s="2"/>
      <c r="U16" s="2"/>
      <c r="V16" s="3"/>
      <c r="W16" s="2"/>
    </row>
    <row r="17" spans="13:23" x14ac:dyDescent="0.25">
      <c r="M17" s="2"/>
      <c r="N17" s="3"/>
      <c r="O17" s="3"/>
      <c r="P17" s="3"/>
      <c r="Q17" s="3"/>
      <c r="R17" s="3"/>
      <c r="S17" s="3"/>
      <c r="T17" s="3"/>
      <c r="U17" s="3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41"/>
      <c r="P40" s="41"/>
      <c r="Q40" s="41"/>
      <c r="R40" s="41"/>
      <c r="S40" s="41"/>
      <c r="T40" s="41"/>
      <c r="U40" s="41"/>
      <c r="V40" s="3"/>
      <c r="W40" s="2"/>
    </row>
    <row r="41" spans="13:23" x14ac:dyDescent="0.25">
      <c r="M41" s="2"/>
      <c r="N41" s="3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3"/>
      <c r="W41" s="2"/>
    </row>
    <row r="42" spans="13:23" x14ac:dyDescent="0.25">
      <c r="M42" s="2"/>
      <c r="N42" s="3"/>
      <c r="O42" s="35">
        <v>1</v>
      </c>
      <c r="P42" s="36">
        <v>0</v>
      </c>
      <c r="Q42" s="36">
        <v>0</v>
      </c>
      <c r="R42" s="36">
        <v>0</v>
      </c>
      <c r="S42" s="36">
        <v>0.25</v>
      </c>
      <c r="T42" s="36">
        <v>0.75</v>
      </c>
      <c r="U42" s="37">
        <f>(0*1+0*2+0*3+1*4+3*5)/4</f>
        <v>4.75</v>
      </c>
      <c r="V42" s="3"/>
      <c r="W42" s="2"/>
    </row>
    <row r="43" spans="13:23" x14ac:dyDescent="0.25">
      <c r="M43" s="2"/>
      <c r="N43" s="3"/>
      <c r="O43" s="3">
        <v>2</v>
      </c>
      <c r="P43" s="36">
        <v>0.25</v>
      </c>
      <c r="Q43" s="36">
        <v>0.25</v>
      </c>
      <c r="R43" s="36">
        <v>0</v>
      </c>
      <c r="S43" s="36">
        <v>0</v>
      </c>
      <c r="T43" s="36">
        <v>0.5</v>
      </c>
      <c r="U43" s="37">
        <f>(1*1+1*2+0*3+0*4+2*5)/4</f>
        <v>3.25</v>
      </c>
      <c r="V43" s="3"/>
      <c r="W43" s="2"/>
    </row>
    <row r="44" spans="13:23" x14ac:dyDescent="0.25">
      <c r="M44" s="2"/>
      <c r="N44" s="3"/>
      <c r="O44" s="3">
        <v>3</v>
      </c>
      <c r="P44" s="36">
        <v>0</v>
      </c>
      <c r="Q44" s="36">
        <v>0</v>
      </c>
      <c r="R44" s="36">
        <v>0.25</v>
      </c>
      <c r="S44" s="36">
        <v>0</v>
      </c>
      <c r="T44" s="36">
        <v>0.75</v>
      </c>
      <c r="U44" s="37">
        <f>(0*1+0*2+1*3+0*4+3*5)/4</f>
        <v>4.5</v>
      </c>
      <c r="V44" s="3"/>
      <c r="W44" s="2"/>
    </row>
    <row r="45" spans="13:23" x14ac:dyDescent="0.25">
      <c r="M45" s="2"/>
      <c r="N45" s="3"/>
      <c r="O45" s="3"/>
      <c r="P45" s="3"/>
      <c r="Q45" s="3"/>
      <c r="R45" s="3"/>
      <c r="S45" s="3"/>
      <c r="T45" s="3"/>
      <c r="U45" s="3"/>
      <c r="V45" s="3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AA107" sqref="AA107"/>
    </sheetView>
  </sheetViews>
  <sheetFormatPr defaultRowHeight="15" x14ac:dyDescent="0.25"/>
  <sheetData>
    <row r="2" spans="1:21" ht="31.5" customHeight="1" x14ac:dyDescent="0.35">
      <c r="A2" s="42" t="s">
        <v>71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21" x14ac:dyDescent="0.25">
      <c r="L3" s="2"/>
      <c r="M3" s="2"/>
      <c r="N3" s="2"/>
      <c r="O3" s="2"/>
      <c r="P3" s="2"/>
      <c r="Q3" s="2"/>
      <c r="R3" s="2"/>
      <c r="S3" s="2"/>
    </row>
    <row r="4" spans="1:21" x14ac:dyDescent="0.25">
      <c r="L4" s="2"/>
      <c r="M4" s="2"/>
      <c r="N4" s="2"/>
      <c r="O4" s="2"/>
      <c r="P4" s="2"/>
      <c r="Q4" s="2"/>
      <c r="R4" s="2"/>
      <c r="S4" s="2"/>
    </row>
    <row r="5" spans="1:21" x14ac:dyDescent="0.25">
      <c r="L5" s="2"/>
      <c r="M5" s="2"/>
      <c r="N5" s="2"/>
      <c r="O5" s="2"/>
      <c r="P5" s="2"/>
      <c r="Q5" s="2"/>
      <c r="R5" s="2"/>
      <c r="S5" s="2"/>
    </row>
    <row r="6" spans="1:21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1" x14ac:dyDescent="0.25">
      <c r="J7" s="3"/>
      <c r="K7" s="2"/>
      <c r="L7" s="3"/>
      <c r="M7" s="3"/>
      <c r="N7" s="3"/>
      <c r="O7" s="3"/>
      <c r="P7" s="3"/>
      <c r="Q7" s="3"/>
      <c r="R7" s="3"/>
      <c r="S7" s="3"/>
      <c r="T7" s="2"/>
      <c r="U7" s="3"/>
    </row>
    <row r="8" spans="1:21" x14ac:dyDescent="0.25">
      <c r="I8" s="3"/>
      <c r="J8" s="2"/>
      <c r="K8" s="2"/>
      <c r="L8" s="3"/>
      <c r="M8" s="3"/>
      <c r="N8" s="3"/>
      <c r="O8" s="3"/>
      <c r="P8" s="3"/>
      <c r="Q8" s="3"/>
      <c r="R8" s="3"/>
      <c r="S8" s="3"/>
      <c r="T8" s="2"/>
      <c r="U8" s="3"/>
    </row>
    <row r="9" spans="1:21" x14ac:dyDescent="0.25">
      <c r="I9" s="3"/>
      <c r="J9" s="2"/>
      <c r="K9" s="2"/>
      <c r="L9" s="3"/>
      <c r="M9" s="3"/>
      <c r="N9" s="3"/>
      <c r="O9" s="3"/>
      <c r="P9" s="3"/>
      <c r="Q9" s="3"/>
      <c r="R9" s="3"/>
      <c r="S9" s="3"/>
      <c r="T9" s="2"/>
      <c r="U9" s="3"/>
    </row>
    <row r="10" spans="1:21" x14ac:dyDescent="0.25">
      <c r="I10" s="3"/>
      <c r="J10" s="2"/>
      <c r="K10" s="2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2"/>
      <c r="U10" s="3"/>
    </row>
    <row r="11" spans="1:21" x14ac:dyDescent="0.25">
      <c r="I11" s="3"/>
      <c r="J11" s="2"/>
      <c r="K11" s="2"/>
      <c r="L11" s="3"/>
      <c r="M11" s="35">
        <v>1</v>
      </c>
      <c r="N11" s="36">
        <v>0</v>
      </c>
      <c r="O11" s="36">
        <v>0</v>
      </c>
      <c r="P11" s="36">
        <v>0.16700000000000001</v>
      </c>
      <c r="Q11" s="36">
        <v>0.33300000000000002</v>
      </c>
      <c r="R11" s="36">
        <v>0.5</v>
      </c>
      <c r="S11" s="37">
        <f>(0*1+0*2+2*3+4*4+6*5)/12</f>
        <v>4.333333333333333</v>
      </c>
      <c r="T11" s="2"/>
      <c r="U11" s="3"/>
    </row>
    <row r="12" spans="1:21" x14ac:dyDescent="0.25">
      <c r="I12" s="3"/>
      <c r="J12" s="2"/>
      <c r="K12" s="2"/>
      <c r="L12" s="3"/>
      <c r="M12" s="3">
        <v>2</v>
      </c>
      <c r="N12" s="36">
        <v>0.1</v>
      </c>
      <c r="O12" s="36">
        <v>0.2</v>
      </c>
      <c r="P12" s="36">
        <v>0.4</v>
      </c>
      <c r="Q12" s="36">
        <v>0.1</v>
      </c>
      <c r="R12" s="36">
        <v>0.2</v>
      </c>
      <c r="S12" s="37">
        <f>(1*1+2*2+4*3+1*4+2*5)/10</f>
        <v>3.1</v>
      </c>
      <c r="T12" s="2"/>
      <c r="U12" s="3"/>
    </row>
    <row r="13" spans="1:21" x14ac:dyDescent="0.25">
      <c r="I13" s="3"/>
      <c r="J13" s="2"/>
      <c r="K13" s="2"/>
      <c r="L13" s="3"/>
      <c r="M13" s="3">
        <v>3</v>
      </c>
      <c r="N13" s="36">
        <v>0.1</v>
      </c>
      <c r="O13" s="36">
        <v>0.1</v>
      </c>
      <c r="P13" s="36">
        <v>0.1</v>
      </c>
      <c r="Q13" s="36">
        <v>0.4</v>
      </c>
      <c r="R13" s="36">
        <v>0.3</v>
      </c>
      <c r="S13" s="37">
        <f>(1*1+1*2+1*3+4*4+3*5)/10</f>
        <v>3.7</v>
      </c>
      <c r="T13" s="2"/>
      <c r="U13" s="3"/>
    </row>
    <row r="14" spans="1:21" x14ac:dyDescent="0.25">
      <c r="I14" s="3"/>
      <c r="J14" s="2"/>
      <c r="K14" s="2"/>
      <c r="L14" s="3"/>
      <c r="M14" s="3">
        <v>4</v>
      </c>
      <c r="N14" s="36">
        <v>0</v>
      </c>
      <c r="O14" s="36">
        <v>0</v>
      </c>
      <c r="P14" s="36">
        <v>9.0999999999999998E-2</v>
      </c>
      <c r="Q14" s="36">
        <v>0.36399999999999999</v>
      </c>
      <c r="R14" s="36">
        <v>0.54500000000000004</v>
      </c>
      <c r="S14" s="37">
        <f>(0*1+0*2+1*3+4*4+6*5)/11</f>
        <v>4.4545454545454541</v>
      </c>
      <c r="T14" s="2"/>
      <c r="U14" s="3"/>
    </row>
    <row r="15" spans="1:21" x14ac:dyDescent="0.25">
      <c r="I15" s="3"/>
      <c r="J15" s="2"/>
      <c r="K15" s="2"/>
      <c r="L15" s="3"/>
      <c r="M15" s="3">
        <v>5</v>
      </c>
      <c r="N15" s="36">
        <v>0</v>
      </c>
      <c r="O15" s="36">
        <v>0</v>
      </c>
      <c r="P15" s="36">
        <v>8.3000000000000004E-2</v>
      </c>
      <c r="Q15" s="36">
        <v>0.41699999999999998</v>
      </c>
      <c r="R15" s="36">
        <v>0.5</v>
      </c>
      <c r="S15" s="37">
        <f>(0*1+0*2+1*3+5*4+6*5)/12</f>
        <v>4.416666666666667</v>
      </c>
      <c r="T15" s="2"/>
      <c r="U15" s="3"/>
    </row>
    <row r="16" spans="1:21" x14ac:dyDescent="0.25">
      <c r="I16" s="3"/>
      <c r="J16" s="2"/>
      <c r="K16" s="2"/>
      <c r="L16" s="3"/>
      <c r="M16" s="3"/>
      <c r="N16" s="3"/>
      <c r="O16" s="3"/>
      <c r="P16" s="3"/>
      <c r="Q16" s="3"/>
      <c r="R16" s="3"/>
      <c r="S16" s="3"/>
      <c r="T16" s="2"/>
      <c r="U16" s="3"/>
    </row>
    <row r="17" spans="9:20" x14ac:dyDescent="0.25">
      <c r="I17" s="3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9:20" x14ac:dyDescent="0.25">
      <c r="J18" s="3"/>
      <c r="K18" s="2"/>
      <c r="L18" s="2"/>
      <c r="M18" s="2"/>
      <c r="N18" s="2"/>
      <c r="O18" s="2"/>
      <c r="P18" s="2"/>
      <c r="Q18" s="2"/>
      <c r="R18" s="2"/>
      <c r="S18" s="2"/>
    </row>
    <row r="19" spans="9:20" x14ac:dyDescent="0.25"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9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9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2"/>
      <c r="X48" s="2"/>
      <c r="Y48" s="2"/>
      <c r="Z48" s="3"/>
    </row>
    <row r="49" spans="14:26" x14ac:dyDescent="0.25">
      <c r="N49" s="2"/>
      <c r="O49" s="2"/>
      <c r="P49" s="35">
        <v>1</v>
      </c>
      <c r="Q49" s="36">
        <v>0</v>
      </c>
      <c r="R49" s="36">
        <v>0</v>
      </c>
      <c r="S49" s="36">
        <v>0.25</v>
      </c>
      <c r="T49" s="36">
        <v>0.25</v>
      </c>
      <c r="U49" s="36">
        <v>0.5</v>
      </c>
      <c r="V49" s="37">
        <f>(0*1+0*2+1*3+1*4+2*5)/4</f>
        <v>4.25</v>
      </c>
      <c r="W49" s="2"/>
      <c r="X49" s="2"/>
      <c r="Y49" s="2"/>
      <c r="Z49" s="3"/>
    </row>
    <row r="50" spans="14:26" x14ac:dyDescent="0.25">
      <c r="N50" s="2"/>
      <c r="O50" s="2"/>
      <c r="P50" s="3">
        <v>2</v>
      </c>
      <c r="Q50" s="36">
        <v>0.25</v>
      </c>
      <c r="R50" s="36">
        <v>0.25</v>
      </c>
      <c r="S50" s="36">
        <v>0</v>
      </c>
      <c r="T50" s="36">
        <v>0.25</v>
      </c>
      <c r="U50" s="36">
        <v>0.25</v>
      </c>
      <c r="V50" s="37">
        <f>(1*1+1*2+0*3+1*4+1*5)/4</f>
        <v>3</v>
      </c>
      <c r="W50" s="2"/>
      <c r="X50" s="2"/>
      <c r="Y50" s="2"/>
      <c r="Z50" s="3"/>
    </row>
    <row r="51" spans="14:26" x14ac:dyDescent="0.25">
      <c r="N51" s="2"/>
      <c r="O51" s="2"/>
      <c r="P51" s="3">
        <v>3</v>
      </c>
      <c r="Q51" s="36">
        <v>0</v>
      </c>
      <c r="R51" s="36">
        <v>0</v>
      </c>
      <c r="S51" s="36">
        <v>0</v>
      </c>
      <c r="T51" s="36">
        <v>0.5</v>
      </c>
      <c r="U51" s="36">
        <v>0.5</v>
      </c>
      <c r="V51" s="37">
        <f>(0*1+0*2+0*3+2*4+2*5)/4</f>
        <v>4.5</v>
      </c>
      <c r="W51" s="2"/>
      <c r="X51" s="2"/>
      <c r="Y51" s="2"/>
      <c r="Z51" s="3"/>
    </row>
    <row r="52" spans="14:26" x14ac:dyDescent="0.25">
      <c r="N52" s="2"/>
      <c r="O52" s="2"/>
      <c r="P52" s="3">
        <v>4</v>
      </c>
      <c r="Q52" s="36">
        <v>0</v>
      </c>
      <c r="R52" s="36">
        <v>0</v>
      </c>
      <c r="S52" s="36">
        <v>0.25</v>
      </c>
      <c r="T52" s="36">
        <v>0</v>
      </c>
      <c r="U52" s="36">
        <v>0.75</v>
      </c>
      <c r="V52" s="37">
        <f>(0*1+0*2+1*3+0*4+3*5)/4</f>
        <v>4.5</v>
      </c>
      <c r="W52" s="2"/>
      <c r="X52" s="2"/>
      <c r="Y52" s="2"/>
      <c r="Z52" s="3"/>
    </row>
    <row r="53" spans="14:26" x14ac:dyDescent="0.25">
      <c r="N53" s="2"/>
      <c r="O53" s="2"/>
      <c r="P53" s="3">
        <v>5</v>
      </c>
      <c r="Q53" s="36">
        <v>0</v>
      </c>
      <c r="R53" s="36">
        <v>0</v>
      </c>
      <c r="S53" s="36">
        <v>0</v>
      </c>
      <c r="T53" s="36">
        <v>0.5</v>
      </c>
      <c r="U53" s="36">
        <v>0.5</v>
      </c>
      <c r="V53" s="37">
        <f>(0*1+0*2+0*3+2*4+2*5)/4</f>
        <v>4.5</v>
      </c>
      <c r="W53" s="2"/>
      <c r="X53" s="2"/>
      <c r="Y53" s="2"/>
      <c r="Z53" s="3"/>
    </row>
    <row r="54" spans="14:26" x14ac:dyDescent="0.25"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3"/>
    </row>
    <row r="55" spans="14:26" x14ac:dyDescent="0.25"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3"/>
      <c r="Q73" s="3"/>
      <c r="R73" s="3"/>
      <c r="S73" s="3"/>
      <c r="T73" s="3"/>
      <c r="U73" s="3"/>
      <c r="V73" s="3"/>
      <c r="W73" s="3"/>
      <c r="X73" s="2"/>
      <c r="Y73" s="2"/>
    </row>
    <row r="74" spans="15:25" x14ac:dyDescent="0.25">
      <c r="O74" s="3"/>
      <c r="P74" s="3"/>
      <c r="Q74" s="3"/>
      <c r="R74" s="3"/>
      <c r="S74" s="3"/>
      <c r="T74" s="3"/>
      <c r="U74" s="3"/>
      <c r="V74" s="3"/>
      <c r="W74" s="3"/>
      <c r="X74" s="2"/>
      <c r="Y74" s="2"/>
    </row>
    <row r="75" spans="15:25" x14ac:dyDescent="0.25">
      <c r="O75" s="2"/>
      <c r="P75" s="3"/>
      <c r="Q75" s="2"/>
      <c r="R75" s="2"/>
      <c r="S75" s="2"/>
      <c r="T75" s="2"/>
      <c r="U75" s="2"/>
      <c r="V75" s="2"/>
      <c r="W75" s="2"/>
      <c r="X75" s="2"/>
      <c r="Y75" s="2"/>
    </row>
    <row r="76" spans="15:25" x14ac:dyDescent="0.25">
      <c r="O76" s="2"/>
      <c r="P76" s="3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2"/>
      <c r="X76" s="3"/>
      <c r="Y76" s="2"/>
    </row>
    <row r="77" spans="15:25" x14ac:dyDescent="0.25">
      <c r="O77" s="2"/>
      <c r="P77" s="3"/>
      <c r="Q77" s="3" t="s">
        <v>6</v>
      </c>
      <c r="R77" s="36">
        <f>5/R83</f>
        <v>0.41666666666666669</v>
      </c>
      <c r="S77" s="36">
        <v>0.16700000000000001</v>
      </c>
      <c r="T77" s="36">
        <v>8.3000000000000004E-2</v>
      </c>
      <c r="U77" s="36">
        <v>0.27300000000000002</v>
      </c>
      <c r="V77" s="36">
        <v>0</v>
      </c>
      <c r="W77" s="2"/>
      <c r="X77" s="3"/>
      <c r="Y77" s="2"/>
    </row>
    <row r="78" spans="15:25" x14ac:dyDescent="0.25">
      <c r="O78" s="2"/>
      <c r="P78" s="3"/>
      <c r="Q78" s="3" t="s">
        <v>7</v>
      </c>
      <c r="R78" s="36">
        <f>3/R83</f>
        <v>0.25</v>
      </c>
      <c r="S78" s="36">
        <v>0.5</v>
      </c>
      <c r="T78" s="36">
        <v>0.16700000000000001</v>
      </c>
      <c r="U78" s="36">
        <v>9.0999999999999998E-2</v>
      </c>
      <c r="V78" s="36">
        <v>0</v>
      </c>
      <c r="W78" s="2"/>
      <c r="X78" s="3"/>
      <c r="Y78" s="2"/>
    </row>
    <row r="79" spans="15:25" x14ac:dyDescent="0.25">
      <c r="O79" s="2"/>
      <c r="P79" s="3"/>
      <c r="Q79" s="3" t="s">
        <v>8</v>
      </c>
      <c r="R79" s="36">
        <f>0/R83</f>
        <v>0</v>
      </c>
      <c r="S79" s="36">
        <v>0</v>
      </c>
      <c r="T79" s="36">
        <v>0.41699999999999998</v>
      </c>
      <c r="U79" s="36">
        <v>0.63600000000000001</v>
      </c>
      <c r="V79" s="36">
        <v>0</v>
      </c>
      <c r="W79" s="2"/>
      <c r="X79" s="3"/>
      <c r="Y79" s="2"/>
    </row>
    <row r="80" spans="15:25" x14ac:dyDescent="0.25">
      <c r="O80" s="2"/>
      <c r="P80" s="3"/>
      <c r="Q80" s="3" t="s">
        <v>9</v>
      </c>
      <c r="R80" s="36">
        <f>4/R83</f>
        <v>0.33333333333333331</v>
      </c>
      <c r="S80" s="36">
        <v>0.33300000000000002</v>
      </c>
      <c r="T80" s="36">
        <v>0.33300000000000002</v>
      </c>
      <c r="U80" s="36">
        <v>0</v>
      </c>
      <c r="V80" s="36">
        <v>0</v>
      </c>
      <c r="W80" s="2"/>
      <c r="X80" s="3"/>
      <c r="Y80" s="2"/>
    </row>
    <row r="81" spans="15:25" x14ac:dyDescent="0.25">
      <c r="O81" s="2"/>
      <c r="P81" s="3"/>
      <c r="Q81" s="3" t="s">
        <v>10</v>
      </c>
      <c r="R81" s="36">
        <f>0/R83</f>
        <v>0</v>
      </c>
      <c r="S81" s="36">
        <v>0</v>
      </c>
      <c r="T81" s="36">
        <v>0</v>
      </c>
      <c r="U81" s="36">
        <v>0</v>
      </c>
      <c r="V81" s="36">
        <v>1</v>
      </c>
      <c r="W81" s="2"/>
      <c r="X81" s="3"/>
      <c r="Y81" s="2"/>
    </row>
    <row r="82" spans="15:25" x14ac:dyDescent="0.25">
      <c r="O82" s="2"/>
      <c r="P82" s="3"/>
      <c r="Q82" s="3"/>
      <c r="R82" s="3"/>
      <c r="S82" s="3"/>
      <c r="T82" s="3"/>
      <c r="U82" s="3"/>
      <c r="V82" s="3"/>
      <c r="W82" s="2"/>
      <c r="X82" s="3"/>
      <c r="Y82" s="2"/>
    </row>
    <row r="83" spans="15:25" x14ac:dyDescent="0.25">
      <c r="O83" s="2"/>
      <c r="P83" s="3"/>
      <c r="Q83" s="3"/>
      <c r="R83" s="3">
        <v>12</v>
      </c>
      <c r="S83" s="3"/>
      <c r="T83" s="3"/>
      <c r="U83" s="3"/>
      <c r="V83" s="3"/>
      <c r="W83" s="3"/>
      <c r="X83" s="3"/>
      <c r="Y83" s="2"/>
    </row>
    <row r="84" spans="15:25" x14ac:dyDescent="0.25">
      <c r="O84" s="3"/>
      <c r="P84" s="3"/>
      <c r="Q84" s="3"/>
      <c r="R84" s="3"/>
      <c r="S84" s="3"/>
      <c r="T84" s="3"/>
      <c r="U84" s="3"/>
      <c r="V84" s="3"/>
      <c r="W84" s="3"/>
      <c r="X84" s="3"/>
      <c r="Y84" s="2"/>
    </row>
    <row r="85" spans="15:25" x14ac:dyDescent="0.25">
      <c r="O85" s="3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5:25" x14ac:dyDescent="0.25">
      <c r="O86" s="3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Z51"/>
  <sheetViews>
    <sheetView showGridLines="0" workbookViewId="0">
      <selection activeCell="Z83" sqref="Z83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3"/>
      <c r="Q4" s="3"/>
      <c r="R4" s="3"/>
      <c r="S4" s="3"/>
      <c r="T4" s="3"/>
      <c r="U4" s="3"/>
      <c r="V4" s="3"/>
      <c r="W4" s="2"/>
      <c r="X4" s="2"/>
      <c r="Y4" s="2"/>
    </row>
    <row r="5" spans="13:25" x14ac:dyDescent="0.25"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3:25" x14ac:dyDescent="0.25">
      <c r="M7" s="2"/>
      <c r="N7" s="2"/>
      <c r="O7" s="2"/>
      <c r="P7" s="35">
        <v>1</v>
      </c>
      <c r="Q7" s="36">
        <v>8.3000000000000004E-2</v>
      </c>
      <c r="R7" s="36">
        <v>8.3000000000000004E-2</v>
      </c>
      <c r="S7" s="36">
        <v>0.16700000000000001</v>
      </c>
      <c r="T7" s="36">
        <v>0.33300000000000002</v>
      </c>
      <c r="U7" s="36">
        <v>0.33300000000000002</v>
      </c>
      <c r="V7" s="37">
        <f>(1*1+1*2+2*3+4*4+4*5)/12</f>
        <v>3.75</v>
      </c>
      <c r="W7" s="2"/>
      <c r="X7" s="2"/>
      <c r="Y7" s="2"/>
    </row>
    <row r="8" spans="13:25" x14ac:dyDescent="0.25">
      <c r="M8" s="2"/>
      <c r="N8" s="2"/>
      <c r="O8" s="2"/>
      <c r="P8" s="3">
        <v>2</v>
      </c>
      <c r="Q8" s="36">
        <v>0</v>
      </c>
      <c r="R8" s="36">
        <v>0</v>
      </c>
      <c r="S8" s="36">
        <v>0.16700000000000001</v>
      </c>
      <c r="T8" s="36">
        <v>0.41699999999999998</v>
      </c>
      <c r="U8" s="36">
        <v>0.41699999999999998</v>
      </c>
      <c r="V8" s="37">
        <f>(0*1+0*2+2*3+5*4+5*5)/12</f>
        <v>4.25</v>
      </c>
      <c r="W8" s="2"/>
      <c r="X8" s="2"/>
      <c r="Y8" s="2"/>
    </row>
    <row r="9" spans="13:25" x14ac:dyDescent="0.25">
      <c r="M9" s="2"/>
      <c r="N9" s="2"/>
      <c r="O9" s="2"/>
      <c r="P9" s="3">
        <v>3</v>
      </c>
      <c r="Q9" s="36">
        <v>9.0999999999999998E-2</v>
      </c>
      <c r="R9" s="36">
        <v>9.0999999999999998E-2</v>
      </c>
      <c r="S9" s="36">
        <v>0.182</v>
      </c>
      <c r="T9" s="36">
        <v>0.182</v>
      </c>
      <c r="U9" s="36">
        <v>0.45500000000000002</v>
      </c>
      <c r="V9" s="37">
        <f>(1*1+1*2+2*3+2*4+5*5)/11</f>
        <v>3.8181818181818183</v>
      </c>
      <c r="W9" s="2"/>
      <c r="X9" s="2"/>
      <c r="Y9" s="2"/>
    </row>
    <row r="10" spans="13:25" x14ac:dyDescent="0.25">
      <c r="M10" s="2"/>
      <c r="N10" s="2"/>
      <c r="O10" s="2"/>
      <c r="P10" s="3">
        <v>4</v>
      </c>
      <c r="Q10" s="36">
        <v>0</v>
      </c>
      <c r="R10" s="36">
        <v>0.222</v>
      </c>
      <c r="S10" s="36">
        <v>0.33300000000000002</v>
      </c>
      <c r="T10" s="36">
        <v>0.111</v>
      </c>
      <c r="U10" s="36">
        <v>0.33300000000000002</v>
      </c>
      <c r="V10" s="37">
        <f>(0*1+2*2+3*3+1*4+3*5)/9</f>
        <v>3.5555555555555554</v>
      </c>
      <c r="W10" s="2"/>
      <c r="X10" s="2"/>
      <c r="Y10" s="2"/>
    </row>
    <row r="11" spans="13:25" x14ac:dyDescent="0.25"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3:25" x14ac:dyDescent="0.25">
      <c r="N12" s="2"/>
      <c r="O12" s="2"/>
      <c r="P12" s="3"/>
      <c r="Q12" s="3"/>
      <c r="R12" s="3"/>
      <c r="S12" s="3"/>
      <c r="T12" s="3"/>
      <c r="U12" s="3"/>
      <c r="V12" s="3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6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6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3"/>
      <c r="R40" s="3"/>
      <c r="S40" s="3"/>
      <c r="T40" s="3"/>
      <c r="U40" s="3"/>
      <c r="V40" s="3"/>
      <c r="W40" s="3"/>
      <c r="X40" s="3"/>
      <c r="Y40" s="2"/>
    </row>
    <row r="41" spans="14:26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N42" s="2"/>
      <c r="O42" s="2"/>
      <c r="P42" s="2"/>
      <c r="Q42" s="3"/>
      <c r="R42" s="3"/>
      <c r="S42" s="3"/>
      <c r="T42" s="3"/>
      <c r="U42" s="3"/>
      <c r="V42" s="3"/>
      <c r="W42" s="3"/>
      <c r="X42" s="2"/>
      <c r="Y42" s="3"/>
      <c r="Z42" s="3"/>
    </row>
    <row r="43" spans="14:26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2"/>
      <c r="Y43" s="3"/>
      <c r="Z43" s="3"/>
    </row>
    <row r="44" spans="14:26" x14ac:dyDescent="0.25">
      <c r="N44" s="2"/>
      <c r="O44" s="2"/>
      <c r="P44" s="2"/>
      <c r="Q44" s="35">
        <v>1</v>
      </c>
      <c r="R44" s="36">
        <v>0.25</v>
      </c>
      <c r="S44" s="36">
        <v>0</v>
      </c>
      <c r="T44" s="36">
        <v>0</v>
      </c>
      <c r="U44" s="36">
        <v>0.5</v>
      </c>
      <c r="V44" s="36">
        <v>0.25</v>
      </c>
      <c r="W44" s="37">
        <f>(1*1+0*2+0*3+2*4+1*5)/4</f>
        <v>3.5</v>
      </c>
      <c r="X44" s="2"/>
      <c r="Y44" s="3"/>
      <c r="Z44" s="3"/>
    </row>
    <row r="45" spans="14:26" x14ac:dyDescent="0.25">
      <c r="N45" s="2"/>
      <c r="O45" s="2"/>
      <c r="P45" s="2"/>
      <c r="Q45" s="3">
        <v>2</v>
      </c>
      <c r="R45" s="36">
        <v>0</v>
      </c>
      <c r="S45" s="36">
        <v>0</v>
      </c>
      <c r="T45" s="36">
        <v>0</v>
      </c>
      <c r="U45" s="36">
        <v>0.5</v>
      </c>
      <c r="V45" s="36">
        <v>0.5</v>
      </c>
      <c r="W45" s="37">
        <f>(0*1+0*2+0*3+2*4+2*5)/4</f>
        <v>4.5</v>
      </c>
      <c r="X45" s="2"/>
      <c r="Y45" s="3"/>
      <c r="Z45" s="3"/>
    </row>
    <row r="46" spans="14:26" x14ac:dyDescent="0.25">
      <c r="N46" s="2"/>
      <c r="O46" s="2"/>
      <c r="P46" s="2"/>
      <c r="Q46" s="3">
        <v>3</v>
      </c>
      <c r="R46" s="36">
        <v>0</v>
      </c>
      <c r="S46" s="36">
        <v>0</v>
      </c>
      <c r="T46" s="36">
        <v>0.33300000000000002</v>
      </c>
      <c r="U46" s="36">
        <v>0</v>
      </c>
      <c r="V46" s="36">
        <v>0.66700000000000004</v>
      </c>
      <c r="W46" s="37">
        <f>(0*1+0*2+1*3+0*4+2*5)/3</f>
        <v>4.333333333333333</v>
      </c>
      <c r="X46" s="2"/>
      <c r="Y46" s="3"/>
      <c r="Z46" s="3"/>
    </row>
    <row r="47" spans="14:26" x14ac:dyDescent="0.25">
      <c r="N47" s="2"/>
      <c r="O47" s="2"/>
      <c r="P47" s="2"/>
      <c r="Q47" s="3">
        <v>4</v>
      </c>
      <c r="R47" s="36">
        <v>0</v>
      </c>
      <c r="S47" s="36">
        <v>0</v>
      </c>
      <c r="T47" s="36">
        <v>0.5</v>
      </c>
      <c r="U47" s="36">
        <v>0</v>
      </c>
      <c r="V47" s="36">
        <v>0.5</v>
      </c>
      <c r="W47" s="37">
        <f>(0*1+0*2+2*3+0*4+2*5)/4</f>
        <v>4</v>
      </c>
      <c r="X47" s="2"/>
      <c r="Y47" s="3"/>
      <c r="Z47" s="3"/>
    </row>
    <row r="48" spans="14:26" x14ac:dyDescent="0.25">
      <c r="N48" s="2"/>
      <c r="O48" s="2"/>
      <c r="P48" s="2"/>
      <c r="Q48" s="3"/>
      <c r="R48" s="3"/>
      <c r="S48" s="3"/>
      <c r="T48" s="3"/>
      <c r="U48" s="3"/>
      <c r="V48" s="3"/>
      <c r="W48" s="3"/>
      <c r="X48" s="2"/>
      <c r="Y48" s="3"/>
      <c r="Z48" s="3"/>
    </row>
    <row r="49" spans="14:26" x14ac:dyDescent="0.25">
      <c r="N49" s="2"/>
      <c r="O49" s="2"/>
      <c r="P49" s="2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4:26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4:26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T95" sqref="T95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43" t="s">
        <v>19</v>
      </c>
      <c r="C4" s="44"/>
      <c r="D4" s="44"/>
      <c r="E4" s="44"/>
      <c r="F4" s="45"/>
    </row>
    <row r="5" spans="2:18" x14ac:dyDescent="0.25">
      <c r="B5" s="4"/>
      <c r="C5" s="5" t="s">
        <v>16</v>
      </c>
      <c r="D5" s="5" t="s">
        <v>17</v>
      </c>
      <c r="E5" s="5" t="s">
        <v>18</v>
      </c>
      <c r="F5" s="6" t="s">
        <v>17</v>
      </c>
    </row>
    <row r="6" spans="2:18" ht="24" x14ac:dyDescent="0.25">
      <c r="B6" s="7" t="s">
        <v>21</v>
      </c>
      <c r="C6" s="10">
        <v>6</v>
      </c>
      <c r="D6" s="11">
        <v>0.4</v>
      </c>
      <c r="E6" s="10">
        <v>9</v>
      </c>
      <c r="F6" s="12">
        <v>0.6</v>
      </c>
    </row>
    <row r="7" spans="2:18" ht="24" x14ac:dyDescent="0.25">
      <c r="B7" s="8" t="s">
        <v>22</v>
      </c>
      <c r="C7" s="13">
        <v>6</v>
      </c>
      <c r="D7" s="24">
        <v>0.4</v>
      </c>
      <c r="E7" s="13">
        <v>9</v>
      </c>
      <c r="F7" s="25">
        <v>0.6</v>
      </c>
    </row>
    <row r="8" spans="2:18" ht="24" x14ac:dyDescent="0.25">
      <c r="B8" s="7" t="s">
        <v>23</v>
      </c>
      <c r="C8" s="10">
        <v>7</v>
      </c>
      <c r="D8" s="22">
        <v>0.46700000000000003</v>
      </c>
      <c r="E8" s="10">
        <v>8</v>
      </c>
      <c r="F8" s="23">
        <v>0.53300000000000003</v>
      </c>
    </row>
    <row r="9" spans="2:18" ht="48" x14ac:dyDescent="0.25">
      <c r="B9" s="8" t="s">
        <v>24</v>
      </c>
      <c r="C9" s="13">
        <v>14</v>
      </c>
      <c r="D9" s="24">
        <v>0.93300000000000005</v>
      </c>
      <c r="E9" s="13">
        <v>1</v>
      </c>
      <c r="F9" s="25">
        <v>6.7000000000000004E-2</v>
      </c>
    </row>
    <row r="10" spans="2:18" ht="24" x14ac:dyDescent="0.25">
      <c r="B10" s="9" t="s">
        <v>26</v>
      </c>
      <c r="C10" s="14">
        <v>13</v>
      </c>
      <c r="D10" s="15">
        <v>0.86699999999999999</v>
      </c>
      <c r="E10" s="14">
        <v>2</v>
      </c>
      <c r="F10" s="16">
        <v>0.13300000000000001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2:18" x14ac:dyDescent="0.25">
      <c r="F16" t="s">
        <v>20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3"/>
      <c r="Q17" s="3"/>
      <c r="R17" s="2"/>
    </row>
    <row r="18" spans="7:18" x14ac:dyDescent="0.25">
      <c r="G18" s="2"/>
      <c r="H18" s="2"/>
      <c r="I18" s="35">
        <v>1</v>
      </c>
      <c r="J18" s="36">
        <v>0.1</v>
      </c>
      <c r="K18" s="36">
        <v>0</v>
      </c>
      <c r="L18" s="36">
        <v>0.1</v>
      </c>
      <c r="M18" s="36">
        <v>0.6</v>
      </c>
      <c r="N18" s="36">
        <v>0.2</v>
      </c>
      <c r="O18" s="37">
        <f>(1*1+0*2+1*3+6*4+2*5)/10</f>
        <v>3.8</v>
      </c>
      <c r="P18" s="3"/>
      <c r="Q18" s="3"/>
      <c r="R18" s="2"/>
    </row>
    <row r="19" spans="7:18" x14ac:dyDescent="0.25">
      <c r="G19" s="2"/>
      <c r="H19" s="2"/>
      <c r="I19" s="3">
        <v>2</v>
      </c>
      <c r="J19" s="36">
        <v>0.1</v>
      </c>
      <c r="K19" s="36">
        <v>0</v>
      </c>
      <c r="L19" s="36">
        <v>0.2</v>
      </c>
      <c r="M19" s="36">
        <v>0.6</v>
      </c>
      <c r="N19" s="36">
        <v>0.1</v>
      </c>
      <c r="O19" s="37">
        <f>(1*1+0*2+2*3+6*4+1*5)/10</f>
        <v>3.6</v>
      </c>
      <c r="P19" s="3"/>
      <c r="Q19" s="3"/>
      <c r="R19" s="2"/>
    </row>
    <row r="20" spans="7:18" x14ac:dyDescent="0.25">
      <c r="G20" s="2"/>
      <c r="H20" s="2"/>
      <c r="I20" s="3">
        <v>3</v>
      </c>
      <c r="J20" s="36">
        <v>0</v>
      </c>
      <c r="K20" s="36">
        <v>0</v>
      </c>
      <c r="L20" s="36">
        <v>0</v>
      </c>
      <c r="M20" s="36">
        <v>0.72699999999999998</v>
      </c>
      <c r="N20" s="36">
        <v>0.27300000000000002</v>
      </c>
      <c r="O20" s="37">
        <f>(0*1+0*2+0*3+8*4+3*5)/11</f>
        <v>4.2727272727272725</v>
      </c>
      <c r="P20" s="3"/>
      <c r="Q20" s="3"/>
      <c r="R20" s="2"/>
    </row>
    <row r="21" spans="7:18" x14ac:dyDescent="0.25"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3"/>
      <c r="R44" s="2"/>
      <c r="S44" s="2"/>
      <c r="T44" s="2"/>
    </row>
    <row r="45" spans="6:20" x14ac:dyDescent="0.25">
      <c r="F45" s="2"/>
      <c r="G45" s="2"/>
      <c r="H45" s="2"/>
      <c r="I45" s="2"/>
      <c r="J45" s="35">
        <v>1</v>
      </c>
      <c r="K45" s="36">
        <v>0</v>
      </c>
      <c r="L45" s="36">
        <v>0</v>
      </c>
      <c r="M45" s="36">
        <v>0.25</v>
      </c>
      <c r="N45" s="36">
        <v>0.5</v>
      </c>
      <c r="O45" s="36">
        <v>0.25</v>
      </c>
      <c r="P45" s="37">
        <f>(0*1+0*2+1*3+2*4+1*5)/4</f>
        <v>4</v>
      </c>
      <c r="Q45" s="3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36">
        <v>0</v>
      </c>
      <c r="L46" s="36">
        <v>0</v>
      </c>
      <c r="M46" s="36">
        <v>0.25</v>
      </c>
      <c r="N46" s="36">
        <v>0.5</v>
      </c>
      <c r="O46" s="36">
        <v>0.25</v>
      </c>
      <c r="P46" s="37">
        <f>(0*1+0*2+1*3+2*4+1*5)/4</f>
        <v>4</v>
      </c>
      <c r="Q46" s="3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36">
        <v>0</v>
      </c>
      <c r="L47" s="36">
        <v>0</v>
      </c>
      <c r="M47" s="36">
        <v>0</v>
      </c>
      <c r="N47" s="36">
        <v>0.75</v>
      </c>
      <c r="O47" s="36">
        <v>0.25</v>
      </c>
      <c r="P47" s="37">
        <f>(0*1+0*2+0*3+3*4+1*5)/4</f>
        <v>4.25</v>
      </c>
      <c r="Q47" s="3"/>
      <c r="R47" s="2"/>
      <c r="S47" s="2"/>
      <c r="T47" s="2"/>
    </row>
    <row r="48" spans="6:20" x14ac:dyDescent="0.25">
      <c r="F48" s="2"/>
      <c r="G48" s="2"/>
      <c r="H48" s="2"/>
      <c r="I48" s="2"/>
      <c r="J48" s="3"/>
      <c r="K48" s="3"/>
      <c r="L48" s="3"/>
      <c r="M48" s="3"/>
      <c r="N48" s="3"/>
      <c r="O48" s="3"/>
      <c r="P48" s="3"/>
      <c r="Q48" s="3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46" t="s">
        <v>25</v>
      </c>
      <c r="C66" s="47"/>
      <c r="D66" s="47"/>
      <c r="E66" s="47"/>
      <c r="F66" s="48"/>
    </row>
    <row r="67" spans="2:6" x14ac:dyDescent="0.25">
      <c r="B67" s="4"/>
      <c r="C67" s="5" t="s">
        <v>16</v>
      </c>
      <c r="D67" s="5" t="s">
        <v>17</v>
      </c>
      <c r="E67" s="5" t="s">
        <v>18</v>
      </c>
      <c r="F67" s="6" t="s">
        <v>17</v>
      </c>
    </row>
    <row r="68" spans="2:6" ht="36" customHeight="1" x14ac:dyDescent="0.25">
      <c r="B68" s="7" t="s">
        <v>27</v>
      </c>
      <c r="C68" s="26">
        <v>11</v>
      </c>
      <c r="D68" s="29">
        <v>0.73299999999999998</v>
      </c>
      <c r="E68" s="26">
        <v>4</v>
      </c>
      <c r="F68" s="30">
        <v>0.26700000000000002</v>
      </c>
    </row>
    <row r="69" spans="2:6" ht="36" x14ac:dyDescent="0.25">
      <c r="B69" s="8" t="s">
        <v>28</v>
      </c>
      <c r="C69" s="27">
        <v>12</v>
      </c>
      <c r="D69" s="31">
        <v>0.8</v>
      </c>
      <c r="E69" s="27">
        <v>3</v>
      </c>
      <c r="F69" s="32">
        <v>0.2</v>
      </c>
    </row>
    <row r="70" spans="2:6" ht="48" x14ac:dyDescent="0.25">
      <c r="B70" s="7" t="s">
        <v>29</v>
      </c>
      <c r="C70" s="26">
        <v>13</v>
      </c>
      <c r="D70" s="29">
        <v>0.86699999999999999</v>
      </c>
      <c r="E70" s="26">
        <v>2</v>
      </c>
      <c r="F70" s="30">
        <v>0.13300000000000001</v>
      </c>
    </row>
    <row r="71" spans="2:6" ht="48" x14ac:dyDescent="0.25">
      <c r="B71" s="8" t="s">
        <v>30</v>
      </c>
      <c r="C71" s="27">
        <v>15</v>
      </c>
      <c r="D71" s="31">
        <v>1</v>
      </c>
      <c r="E71" s="27">
        <v>0</v>
      </c>
      <c r="F71" s="32">
        <v>0</v>
      </c>
    </row>
    <row r="72" spans="2:6" ht="24" x14ac:dyDescent="0.25">
      <c r="B72" s="9" t="s">
        <v>26</v>
      </c>
      <c r="C72" s="28">
        <v>15</v>
      </c>
      <c r="D72" s="33">
        <v>1</v>
      </c>
      <c r="E72" s="28">
        <v>0</v>
      </c>
      <c r="F72" s="34">
        <v>0</v>
      </c>
    </row>
    <row r="77" spans="2:6" ht="36" customHeight="1" x14ac:dyDescent="0.25">
      <c r="B77" s="43" t="s">
        <v>31</v>
      </c>
      <c r="C77" s="49"/>
      <c r="D77" s="49"/>
      <c r="E77" s="49"/>
      <c r="F77" s="50"/>
    </row>
    <row r="78" spans="2:6" x14ac:dyDescent="0.25">
      <c r="B78" s="4"/>
      <c r="C78" s="5" t="s">
        <v>16</v>
      </c>
      <c r="D78" s="5" t="s">
        <v>17</v>
      </c>
      <c r="E78" s="5" t="s">
        <v>18</v>
      </c>
      <c r="F78" s="6" t="s">
        <v>17</v>
      </c>
    </row>
    <row r="79" spans="2:6" ht="24" x14ac:dyDescent="0.25">
      <c r="B79" s="7" t="s">
        <v>32</v>
      </c>
      <c r="C79" s="26">
        <v>4</v>
      </c>
      <c r="D79" s="20">
        <v>0.26700000000000002</v>
      </c>
      <c r="E79" s="26">
        <v>11</v>
      </c>
      <c r="F79" s="21">
        <v>0.73299999999999998</v>
      </c>
    </row>
    <row r="80" spans="2:6" ht="24" x14ac:dyDescent="0.25">
      <c r="B80" s="8" t="s">
        <v>33</v>
      </c>
      <c r="C80" s="27">
        <v>15</v>
      </c>
      <c r="D80" s="24">
        <v>1</v>
      </c>
      <c r="E80" s="27">
        <v>0</v>
      </c>
      <c r="F80" s="25">
        <v>0</v>
      </c>
    </row>
    <row r="81" spans="2:6" ht="24" x14ac:dyDescent="0.25">
      <c r="B81" s="7" t="s">
        <v>34</v>
      </c>
      <c r="C81" s="26">
        <v>10</v>
      </c>
      <c r="D81" s="22">
        <v>0.66700000000000004</v>
      </c>
      <c r="E81" s="26">
        <v>5</v>
      </c>
      <c r="F81" s="23">
        <v>0.33300000000000002</v>
      </c>
    </row>
    <row r="82" spans="2:6" ht="24" x14ac:dyDescent="0.25">
      <c r="B82" s="8" t="s">
        <v>35</v>
      </c>
      <c r="C82" s="27">
        <v>7</v>
      </c>
      <c r="D82" s="24">
        <v>0.46700000000000003</v>
      </c>
      <c r="E82" s="27">
        <v>8</v>
      </c>
      <c r="F82" s="25">
        <v>0.53300000000000003</v>
      </c>
    </row>
    <row r="83" spans="2:6" ht="72" x14ac:dyDescent="0.25">
      <c r="B83" s="7" t="s">
        <v>36</v>
      </c>
      <c r="C83" s="26">
        <v>12</v>
      </c>
      <c r="D83" s="22">
        <v>0.8</v>
      </c>
      <c r="E83" s="26">
        <v>3</v>
      </c>
      <c r="F83" s="23">
        <v>0.2</v>
      </c>
    </row>
    <row r="84" spans="2:6" ht="24" x14ac:dyDescent="0.25">
      <c r="B84" s="8" t="s">
        <v>37</v>
      </c>
      <c r="C84" s="27">
        <v>3</v>
      </c>
      <c r="D84" s="24">
        <v>0.2</v>
      </c>
      <c r="E84" s="27">
        <v>12</v>
      </c>
      <c r="F84" s="25">
        <v>0.8</v>
      </c>
    </row>
    <row r="85" spans="2:6" ht="24" x14ac:dyDescent="0.25">
      <c r="B85" s="7" t="s">
        <v>38</v>
      </c>
      <c r="C85" s="26">
        <v>13</v>
      </c>
      <c r="D85" s="22">
        <v>0.86699999999999999</v>
      </c>
      <c r="E85" s="26">
        <v>2</v>
      </c>
      <c r="F85" s="23">
        <v>0.13300000000000001</v>
      </c>
    </row>
    <row r="86" spans="2:6" ht="72" x14ac:dyDescent="0.25">
      <c r="B86" s="8" t="s">
        <v>39</v>
      </c>
      <c r="C86" s="27">
        <v>12</v>
      </c>
      <c r="D86" s="24">
        <v>0.8</v>
      </c>
      <c r="E86" s="27">
        <v>3</v>
      </c>
      <c r="F86" s="25">
        <v>0.2</v>
      </c>
    </row>
    <row r="87" spans="2:6" ht="24" x14ac:dyDescent="0.25">
      <c r="B87" s="9" t="s">
        <v>40</v>
      </c>
      <c r="C87" s="28">
        <v>15</v>
      </c>
      <c r="D87" s="15">
        <v>1</v>
      </c>
      <c r="E87" s="28">
        <v>0</v>
      </c>
      <c r="F87" s="16">
        <v>0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W29"/>
  <sheetViews>
    <sheetView showGridLines="0" workbookViewId="0">
      <selection activeCell="X38" sqref="X38"/>
    </sheetView>
  </sheetViews>
  <sheetFormatPr defaultRowHeight="15" x14ac:dyDescent="0.25"/>
  <sheetData>
    <row r="3" spans="12:23" x14ac:dyDescent="0.25">
      <c r="M3" s="2"/>
      <c r="N3" s="2"/>
      <c r="O3" s="2"/>
      <c r="P3" s="2"/>
      <c r="Q3" s="2"/>
      <c r="R3" s="2"/>
      <c r="S3" s="2"/>
    </row>
    <row r="4" spans="12:23" x14ac:dyDescent="0.25">
      <c r="L4" s="2"/>
      <c r="M4" s="2"/>
      <c r="N4" s="2"/>
      <c r="O4" s="2"/>
      <c r="P4" s="2"/>
      <c r="Q4" s="2"/>
      <c r="R4" s="2"/>
      <c r="S4" s="2"/>
      <c r="T4" s="2"/>
    </row>
    <row r="5" spans="12:23" x14ac:dyDescent="0.25">
      <c r="L5" s="2"/>
      <c r="M5" s="3"/>
      <c r="N5" s="3"/>
      <c r="O5" s="3"/>
      <c r="P5" s="3"/>
      <c r="Q5" s="3"/>
      <c r="R5" s="3"/>
      <c r="S5" s="3"/>
      <c r="T5" s="3"/>
      <c r="U5" s="3"/>
      <c r="V5" s="3"/>
    </row>
    <row r="6" spans="12:23" x14ac:dyDescent="0.25">
      <c r="L6" s="2"/>
      <c r="M6" s="2"/>
      <c r="N6" s="2"/>
      <c r="O6" s="2"/>
      <c r="P6" s="2"/>
      <c r="Q6" s="2"/>
      <c r="R6" s="2"/>
      <c r="S6" s="2"/>
      <c r="T6" s="3"/>
      <c r="U6" s="2"/>
      <c r="V6" s="2"/>
      <c r="W6" s="2"/>
    </row>
    <row r="7" spans="12:23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2"/>
      <c r="V7" s="2"/>
      <c r="W7" s="2"/>
    </row>
    <row r="8" spans="12:23" x14ac:dyDescent="0.25">
      <c r="L8" s="2"/>
      <c r="M8" s="35">
        <v>1</v>
      </c>
      <c r="N8" s="36">
        <v>0</v>
      </c>
      <c r="O8" s="36">
        <v>0</v>
      </c>
      <c r="P8" s="36">
        <v>0.2</v>
      </c>
      <c r="Q8" s="36">
        <v>0.5</v>
      </c>
      <c r="R8" s="36">
        <v>0.3</v>
      </c>
      <c r="S8" s="37">
        <v>4.0999999999999996</v>
      </c>
      <c r="T8" s="3"/>
      <c r="U8" s="2"/>
      <c r="V8" s="2"/>
      <c r="W8" s="2"/>
    </row>
    <row r="9" spans="12:23" x14ac:dyDescent="0.25">
      <c r="L9" s="2"/>
      <c r="M9" s="3"/>
      <c r="N9" s="3"/>
      <c r="O9" s="3"/>
      <c r="P9" s="3"/>
      <c r="Q9" s="3"/>
      <c r="R9" s="3"/>
      <c r="S9" s="3"/>
      <c r="T9" s="3"/>
      <c r="U9" s="2"/>
      <c r="V9" s="2"/>
      <c r="W9" s="2"/>
    </row>
    <row r="10" spans="12:23" x14ac:dyDescent="0.25">
      <c r="L10" s="2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2:23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3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3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3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3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3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2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2"/>
      <c r="N20" s="2"/>
      <c r="O20" s="2"/>
      <c r="P20" s="2"/>
      <c r="Q20" s="2"/>
      <c r="R20" s="2"/>
      <c r="S20" s="2"/>
      <c r="T20" s="2"/>
      <c r="U20" s="2"/>
      <c r="V20" s="3"/>
    </row>
    <row r="21" spans="13:22" x14ac:dyDescent="0.25">
      <c r="M21" s="2"/>
      <c r="N21" s="2"/>
      <c r="O21" s="2"/>
      <c r="P21" s="2"/>
      <c r="Q21" s="2"/>
      <c r="R21" s="2"/>
      <c r="S21" s="2"/>
      <c r="T21" s="2"/>
      <c r="U21" s="2"/>
      <c r="V21" s="3"/>
    </row>
    <row r="22" spans="13:22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3"/>
      <c r="V22" s="3"/>
    </row>
    <row r="23" spans="13:22" x14ac:dyDescent="0.25">
      <c r="M23" s="2"/>
      <c r="N23" s="35">
        <v>1</v>
      </c>
      <c r="O23" s="36">
        <v>0</v>
      </c>
      <c r="P23" s="36">
        <v>0</v>
      </c>
      <c r="Q23" s="36">
        <v>0.25</v>
      </c>
      <c r="R23" s="36">
        <v>0.25</v>
      </c>
      <c r="S23" s="36">
        <v>0.5</v>
      </c>
      <c r="T23" s="39">
        <v>4.25</v>
      </c>
      <c r="U23" s="3"/>
      <c r="V23" s="3"/>
    </row>
    <row r="24" spans="13:22" x14ac:dyDescent="0.25">
      <c r="M24" s="2"/>
      <c r="N24" s="2"/>
      <c r="O24" s="2"/>
      <c r="P24" s="2"/>
      <c r="Q24" s="2"/>
      <c r="R24" s="2"/>
      <c r="S24" s="2"/>
      <c r="T24" s="2"/>
      <c r="U24" s="2"/>
      <c r="V24" s="3"/>
    </row>
    <row r="25" spans="13:22" x14ac:dyDescent="0.25">
      <c r="M25" s="2"/>
      <c r="N25" s="2"/>
      <c r="O25" s="2"/>
      <c r="P25" s="2"/>
      <c r="Q25" s="2"/>
      <c r="R25" s="2"/>
      <c r="S25" s="2"/>
      <c r="T25" s="2"/>
      <c r="U25" s="2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Y125" sqref="Y125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2"/>
      <c r="N7" s="3"/>
      <c r="O7" s="3"/>
      <c r="P7" s="3"/>
      <c r="Q7" s="3"/>
      <c r="R7" s="3"/>
      <c r="S7" s="3"/>
      <c r="T7" s="3"/>
      <c r="U7" s="2"/>
      <c r="V7" s="3"/>
      <c r="W7" s="2"/>
      <c r="X7" s="2"/>
    </row>
    <row r="8" spans="10:24" x14ac:dyDescent="0.25">
      <c r="J8" s="2"/>
      <c r="K8" s="2"/>
      <c r="L8" s="2"/>
      <c r="M8" s="2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2"/>
      <c r="V8" s="3"/>
      <c r="W8" s="2"/>
      <c r="X8" s="2"/>
    </row>
    <row r="9" spans="10:24" x14ac:dyDescent="0.25">
      <c r="J9" s="2"/>
      <c r="K9" s="2"/>
      <c r="L9" s="2"/>
      <c r="M9" s="2"/>
      <c r="N9" s="3">
        <v>4</v>
      </c>
      <c r="O9" s="3">
        <v>1</v>
      </c>
      <c r="P9" s="3">
        <v>0</v>
      </c>
      <c r="Q9" s="3">
        <v>1</v>
      </c>
      <c r="R9" s="3">
        <v>2</v>
      </c>
      <c r="S9" s="3">
        <v>2</v>
      </c>
      <c r="T9" s="3">
        <v>1</v>
      </c>
      <c r="U9" s="2"/>
      <c r="V9" s="3"/>
      <c r="W9" s="2"/>
      <c r="X9" s="2"/>
    </row>
    <row r="10" spans="10:24" x14ac:dyDescent="0.25"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3"/>
      <c r="W10" s="2"/>
      <c r="X10" s="2"/>
    </row>
    <row r="11" spans="10:24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0:24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3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3"/>
      <c r="U21" s="2"/>
    </row>
    <row r="22" spans="11:21" ht="16.5" customHeight="1" x14ac:dyDescent="0.25">
      <c r="K22" s="2"/>
      <c r="L22" s="2"/>
      <c r="M22" s="2"/>
      <c r="N22" s="3"/>
      <c r="O22" s="3"/>
      <c r="P22" s="3"/>
      <c r="Q22" s="3"/>
      <c r="R22" s="3"/>
      <c r="S22" s="3"/>
      <c r="T22" s="3"/>
      <c r="U22" s="2"/>
    </row>
    <row r="23" spans="11:21" ht="17.25" customHeight="1" x14ac:dyDescent="0.25">
      <c r="K23" s="2"/>
      <c r="L23" s="2"/>
      <c r="M23" s="2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3"/>
      <c r="T23" s="3"/>
      <c r="U23" s="2"/>
    </row>
    <row r="24" spans="11:21" ht="16.5" customHeight="1" x14ac:dyDescent="0.25">
      <c r="K24" s="2"/>
      <c r="L24" s="2"/>
      <c r="M24" s="2"/>
      <c r="N24" s="40">
        <v>0</v>
      </c>
      <c r="O24" s="40">
        <v>3</v>
      </c>
      <c r="P24" s="40">
        <v>1</v>
      </c>
      <c r="Q24" s="40">
        <v>0</v>
      </c>
      <c r="R24" s="40">
        <v>0</v>
      </c>
      <c r="S24" s="3"/>
      <c r="T24" s="3"/>
      <c r="U24" s="2"/>
    </row>
    <row r="25" spans="11:21" x14ac:dyDescent="0.25">
      <c r="K25" s="2"/>
      <c r="L25" s="2"/>
      <c r="M25" s="2"/>
      <c r="N25" s="2"/>
      <c r="O25" s="2"/>
      <c r="P25" s="2"/>
      <c r="Q25" s="2"/>
      <c r="R25" s="2"/>
      <c r="S25" s="2"/>
      <c r="T25" s="3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3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43" t="s">
        <v>52</v>
      </c>
      <c r="C42" s="44"/>
      <c r="D42" s="44"/>
      <c r="E42" s="44"/>
      <c r="F42" s="44"/>
      <c r="G42" s="44"/>
      <c r="H42" s="44"/>
      <c r="I42" s="44"/>
      <c r="J42" s="45"/>
    </row>
    <row r="43" spans="2:10" x14ac:dyDescent="0.25">
      <c r="B43" s="4"/>
      <c r="C43" s="63" t="s">
        <v>16</v>
      </c>
      <c r="D43" s="63"/>
      <c r="E43" s="63" t="s">
        <v>17</v>
      </c>
      <c r="F43" s="63"/>
      <c r="G43" s="64" t="s">
        <v>18</v>
      </c>
      <c r="H43" s="64"/>
      <c r="I43" s="63" t="s">
        <v>17</v>
      </c>
      <c r="J43" s="65"/>
    </row>
    <row r="44" spans="2:10" ht="120" x14ac:dyDescent="0.25">
      <c r="B44" s="7" t="s">
        <v>51</v>
      </c>
      <c r="C44" s="61">
        <v>12</v>
      </c>
      <c r="D44" s="61"/>
      <c r="E44" s="54">
        <v>0.8</v>
      </c>
      <c r="F44" s="54"/>
      <c r="G44" s="52">
        <v>3</v>
      </c>
      <c r="H44" s="52"/>
      <c r="I44" s="54">
        <v>0.2</v>
      </c>
      <c r="J44" s="55"/>
    </row>
    <row r="45" spans="2:10" ht="48" x14ac:dyDescent="0.25">
      <c r="B45" s="8" t="s">
        <v>53</v>
      </c>
      <c r="C45" s="60">
        <v>11</v>
      </c>
      <c r="D45" s="60"/>
      <c r="E45" s="56">
        <v>0.73299999999999998</v>
      </c>
      <c r="F45" s="56"/>
      <c r="G45" s="51">
        <v>4</v>
      </c>
      <c r="H45" s="51"/>
      <c r="I45" s="56">
        <v>0.26700000000000002</v>
      </c>
      <c r="J45" s="57"/>
    </row>
    <row r="46" spans="2:10" ht="24" x14ac:dyDescent="0.25">
      <c r="B46" s="7" t="s">
        <v>54</v>
      </c>
      <c r="C46" s="61">
        <v>14</v>
      </c>
      <c r="D46" s="61"/>
      <c r="E46" s="54">
        <v>0.93300000000000005</v>
      </c>
      <c r="F46" s="54"/>
      <c r="G46" s="52">
        <v>1</v>
      </c>
      <c r="H46" s="52"/>
      <c r="I46" s="54">
        <v>6.7000000000000004E-2</v>
      </c>
      <c r="J46" s="55"/>
    </row>
    <row r="47" spans="2:10" ht="24" x14ac:dyDescent="0.25">
      <c r="B47" s="17" t="s">
        <v>55</v>
      </c>
      <c r="C47" s="62">
        <v>11</v>
      </c>
      <c r="D47" s="62"/>
      <c r="E47" s="58">
        <v>0.73299999999999998</v>
      </c>
      <c r="F47" s="58"/>
      <c r="G47" s="53">
        <v>4</v>
      </c>
      <c r="H47" s="53"/>
      <c r="I47" s="58">
        <v>0.26700000000000002</v>
      </c>
      <c r="J47" s="59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41"/>
      <c r="N50" s="41"/>
      <c r="O50" s="41"/>
      <c r="P50" s="41"/>
      <c r="Q50" s="41"/>
      <c r="R50" s="41"/>
      <c r="S50" s="2"/>
      <c r="T50" s="2"/>
      <c r="U50" s="2"/>
      <c r="V50" s="2"/>
    </row>
    <row r="51" spans="11:22" x14ac:dyDescent="0.25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1:22" x14ac:dyDescent="0.25">
      <c r="K52" s="2"/>
      <c r="L52" s="2"/>
      <c r="M52" s="2"/>
      <c r="N52" s="3" t="s">
        <v>56</v>
      </c>
      <c r="O52" s="3" t="s">
        <v>57</v>
      </c>
      <c r="P52" s="3" t="s">
        <v>58</v>
      </c>
      <c r="Q52" s="3" t="s">
        <v>59</v>
      </c>
      <c r="R52" s="3"/>
      <c r="S52" s="2"/>
      <c r="T52" s="2"/>
      <c r="U52" s="2"/>
      <c r="V52" s="2"/>
    </row>
    <row r="53" spans="11:22" x14ac:dyDescent="0.25">
      <c r="K53" s="2"/>
      <c r="L53" s="2"/>
      <c r="M53" s="2"/>
      <c r="N53" s="40">
        <v>1</v>
      </c>
      <c r="O53" s="40">
        <v>0</v>
      </c>
      <c r="P53" s="40">
        <v>1</v>
      </c>
      <c r="Q53" s="40">
        <v>8</v>
      </c>
      <c r="R53" s="36"/>
      <c r="S53" s="2"/>
      <c r="T53" s="2"/>
      <c r="U53" s="2"/>
      <c r="V53" s="2"/>
    </row>
    <row r="54" spans="11:22" x14ac:dyDescent="0.25"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41"/>
      <c r="M71" s="2"/>
      <c r="N71" s="2"/>
      <c r="O71" s="2"/>
      <c r="P71" s="2"/>
      <c r="Q71" s="2"/>
      <c r="R71" s="2"/>
      <c r="S71" s="2"/>
      <c r="T71" s="2"/>
    </row>
    <row r="72" spans="12:20" x14ac:dyDescent="0.25">
      <c r="L72" s="41"/>
      <c r="M72" s="2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3"/>
      <c r="T72" s="2"/>
    </row>
    <row r="73" spans="12:20" x14ac:dyDescent="0.25">
      <c r="L73" s="41"/>
      <c r="M73" s="2"/>
      <c r="N73" s="3">
        <v>1</v>
      </c>
      <c r="O73" s="3">
        <v>2</v>
      </c>
      <c r="P73" s="3">
        <v>5</v>
      </c>
      <c r="Q73" s="3">
        <v>0</v>
      </c>
      <c r="R73" s="3">
        <v>0</v>
      </c>
      <c r="S73" s="3"/>
      <c r="T73" s="2"/>
    </row>
    <row r="74" spans="12:20" x14ac:dyDescent="0.25">
      <c r="L74" s="41"/>
      <c r="M74" s="2"/>
      <c r="N74" s="2"/>
      <c r="O74" s="2"/>
      <c r="P74" s="2"/>
      <c r="Q74" s="2"/>
      <c r="R74" s="2"/>
      <c r="S74" s="2"/>
      <c r="T74" s="2"/>
    </row>
    <row r="75" spans="12:20" x14ac:dyDescent="0.25">
      <c r="L75" s="41"/>
      <c r="M75" s="41"/>
      <c r="N75" s="41"/>
      <c r="O75" s="41"/>
      <c r="P75" s="41"/>
      <c r="Q75" s="41"/>
      <c r="R75" s="41"/>
      <c r="S75" s="41"/>
      <c r="T75" s="2"/>
    </row>
    <row r="76" spans="12:20" x14ac:dyDescent="0.25">
      <c r="L76" s="2"/>
      <c r="M76" s="2"/>
      <c r="N76" s="3"/>
      <c r="O76" s="3"/>
      <c r="P76" s="3"/>
      <c r="Q76" s="3"/>
      <c r="R76" s="3"/>
      <c r="S76" s="3"/>
      <c r="T76" s="2"/>
    </row>
    <row r="77" spans="12:20" x14ac:dyDescent="0.25">
      <c r="M77" s="2"/>
      <c r="N77" s="2"/>
      <c r="O77" s="2"/>
      <c r="P77" s="2"/>
      <c r="Q77" s="2"/>
      <c r="R77" s="2"/>
      <c r="S77" s="2"/>
    </row>
    <row r="91" spans="11:20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1:20" x14ac:dyDescent="0.25">
      <c r="K92" s="2"/>
      <c r="L92" s="2"/>
      <c r="M92" s="41"/>
      <c r="N92" s="41"/>
      <c r="O92" s="41"/>
      <c r="P92" s="41"/>
      <c r="Q92" s="41"/>
      <c r="R92" s="41"/>
      <c r="S92" s="41"/>
      <c r="T92" s="2"/>
    </row>
    <row r="93" spans="11:20" x14ac:dyDescent="0.25"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1:20" x14ac:dyDescent="0.25">
      <c r="K94" s="2"/>
      <c r="L94" s="2"/>
      <c r="M94" s="2"/>
      <c r="N94" s="3" t="s">
        <v>65</v>
      </c>
      <c r="O94" s="3" t="s">
        <v>66</v>
      </c>
      <c r="P94" s="3" t="s">
        <v>67</v>
      </c>
      <c r="Q94" s="3" t="s">
        <v>68</v>
      </c>
      <c r="R94" s="2"/>
      <c r="S94" s="2"/>
      <c r="T94" s="2"/>
    </row>
    <row r="95" spans="11:20" x14ac:dyDescent="0.25">
      <c r="K95" s="2"/>
      <c r="L95" s="2"/>
      <c r="M95" s="2"/>
      <c r="N95" s="3">
        <v>0</v>
      </c>
      <c r="O95" s="3">
        <v>2</v>
      </c>
      <c r="P95" s="3">
        <v>1</v>
      </c>
      <c r="Q95" s="3">
        <v>6</v>
      </c>
      <c r="R95" s="2"/>
      <c r="S95" s="2"/>
      <c r="T95" s="2"/>
    </row>
    <row r="96" spans="11:20" x14ac:dyDescent="0.25"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1:20" x14ac:dyDescent="0.25">
      <c r="K97" s="2"/>
      <c r="L97" s="2"/>
      <c r="M97" s="41"/>
      <c r="N97" s="41"/>
      <c r="O97" s="41"/>
      <c r="P97" s="41"/>
      <c r="Q97" s="41"/>
      <c r="R97" s="41"/>
      <c r="S97" s="41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C43:D43"/>
    <mergeCell ref="E43:F43"/>
    <mergeCell ref="G43:H43"/>
    <mergeCell ref="I43:J43"/>
    <mergeCell ref="B42:J42"/>
    <mergeCell ref="C45:D45"/>
    <mergeCell ref="C46:D46"/>
    <mergeCell ref="C47:D47"/>
    <mergeCell ref="E44:F44"/>
    <mergeCell ref="E45:F45"/>
    <mergeCell ref="E46:F46"/>
    <mergeCell ref="E47:F47"/>
    <mergeCell ref="C44:D44"/>
    <mergeCell ref="G45:H45"/>
    <mergeCell ref="G46:H46"/>
    <mergeCell ref="G47:H47"/>
    <mergeCell ref="I44:J44"/>
    <mergeCell ref="I45:J45"/>
    <mergeCell ref="I46:J46"/>
    <mergeCell ref="I47:J47"/>
    <mergeCell ref="G44:H44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2012-12-12T12:45:51Z</dcterms:modified>
</cp:coreProperties>
</file>