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858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F80" i="5" l="1"/>
  <c r="F81" i="5"/>
  <c r="F82" i="5"/>
  <c r="F83" i="5"/>
  <c r="F84" i="5"/>
  <c r="F85" i="5"/>
  <c r="F86" i="5"/>
  <c r="F87" i="5"/>
  <c r="F79" i="5"/>
  <c r="D80" i="5"/>
  <c r="D81" i="5"/>
  <c r="D82" i="5"/>
  <c r="D83" i="5"/>
  <c r="D84" i="5"/>
  <c r="D85" i="5"/>
  <c r="D86" i="5"/>
  <c r="D87" i="5"/>
  <c r="D79" i="5"/>
  <c r="F69" i="5"/>
  <c r="F70" i="5"/>
  <c r="F71" i="5"/>
  <c r="F72" i="5"/>
  <c r="D69" i="5"/>
  <c r="D70" i="5"/>
  <c r="D71" i="5"/>
  <c r="D72" i="5"/>
  <c r="F68" i="5"/>
  <c r="D68" i="5"/>
  <c r="P47" i="5"/>
  <c r="P46" i="5"/>
  <c r="P45" i="5"/>
  <c r="O20" i="5"/>
  <c r="O19" i="5"/>
  <c r="O18" i="5"/>
  <c r="F7" i="5"/>
  <c r="F8" i="5"/>
  <c r="F9" i="5"/>
  <c r="F10" i="5"/>
  <c r="F6" i="5"/>
  <c r="D7" i="5"/>
  <c r="D8" i="5"/>
  <c r="D9" i="5"/>
  <c r="D10" i="5"/>
  <c r="D6" i="5"/>
  <c r="W47" i="4"/>
  <c r="W46" i="4"/>
  <c r="W45" i="4"/>
  <c r="W44" i="4"/>
  <c r="V10" i="4"/>
  <c r="V9" i="4"/>
  <c r="V8" i="4"/>
  <c r="V7" i="4"/>
  <c r="R81" i="3"/>
  <c r="R80" i="3"/>
  <c r="R79" i="3"/>
  <c r="R78" i="3"/>
  <c r="R77" i="3"/>
  <c r="V53" i="3"/>
  <c r="V52" i="3"/>
  <c r="V51" i="3"/>
  <c r="V50" i="3"/>
  <c r="V49" i="3"/>
  <c r="S15" i="3"/>
  <c r="S14" i="3" l="1"/>
  <c r="S13" i="3"/>
  <c r="S12" i="3"/>
  <c r="S11" i="3"/>
  <c r="U44" i="2"/>
  <c r="U43" i="2"/>
  <c r="U42" i="2"/>
  <c r="T14" i="2"/>
  <c r="T13" i="2"/>
  <c r="T12" i="2"/>
  <c r="S32" i="1"/>
  <c r="S31" i="1"/>
  <c r="R9" i="1"/>
  <c r="R8" i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<sst xmlns="http://schemas.openxmlformats.org/spreadsheetml/2006/main" count="124" uniqueCount="74">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</sst>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1" fontId="2" fillId="0" borderId="0" xfId="1" applyNumberFormat="1" applyFont="1"/>
    <xf numFmtId="0" fontId="7" fillId="0" borderId="4" xfId="0" applyFont="1" applyBorder="1"/>
    <xf numFmtId="0" fontId="10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10" fontId="10" fillId="3" borderId="7" xfId="1" applyNumberFormat="1" applyFont="1" applyFill="1" applyBorder="1" applyAlignment="1">
      <alignment horizontal="center" vertical="center"/>
    </xf>
    <xf numFmtId="10" fontId="10" fillId="3" borderId="8" xfId="1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2" fillId="0" borderId="0" xfId="1" applyNumberFormat="1" applyFont="1"/>
    <xf numFmtId="0" fontId="2" fillId="0" borderId="0" xfId="0" applyNumberFormat="1" applyFont="1"/>
    <xf numFmtId="0" fontId="12" fillId="0" borderId="7" xfId="0" applyFont="1" applyBorder="1" applyAlignment="1">
      <alignment horizontal="left"/>
    </xf>
    <xf numFmtId="0" fontId="11" fillId="0" borderId="0" xfId="0" applyFont="1" applyBorder="1" applyAlignment="1"/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4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10" fontId="10" fillId="4" borderId="0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10" fontId="10" fillId="4" borderId="7" xfId="1" applyNumberFormat="1" applyFont="1" applyFill="1" applyBorder="1" applyAlignment="1">
      <alignment horizontal="center" vertical="center"/>
    </xf>
    <xf numFmtId="10" fontId="10" fillId="4" borderId="8" xfId="1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4944498418737638"/>
          <c:y val="0.14432991330629141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384050762618334E-2"/>
                  <c:y val="-6.19967991805902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038421429355209E-2"/>
                  <c:y val="-6.62351962102298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2.9000000000000001E-2</c:v>
                </c:pt>
                <c:pt idx="1">
                  <c:v>2.9000000000000001E-2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907580002194585E-2"/>
                  <c:y val="-6.1788617886178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536693643274676E-2"/>
                  <c:y val="-6.62354522757826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0.20599999999999999</c:v>
                </c:pt>
                <c:pt idx="1">
                  <c:v>0.26500000000000001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6998957163235433E-2"/>
                  <c:y val="-6.21926893284680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998957163235433E-2"/>
                  <c:y val="-6.28861148454004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0.20599999999999999</c:v>
                </c:pt>
                <c:pt idx="1">
                  <c:v>0.20599999999999999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214951437036257"/>
                  <c:y val="-6.33734075923436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7291584322027724E-2"/>
                  <c:y val="-6.41654183470968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0.55900000000000005</c:v>
                </c:pt>
                <c:pt idx="1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33656192"/>
        <c:axId val="33682560"/>
      </c:barChart>
      <c:catAx>
        <c:axId val="33656192"/>
        <c:scaling>
          <c:orientation val="maxMin"/>
        </c:scaling>
        <c:delete val="1"/>
        <c:axPos val="l"/>
        <c:majorTickMark val="out"/>
        <c:minorTickMark val="none"/>
        <c:tickLblPos val="none"/>
        <c:crossAx val="33682560"/>
        <c:crosses val="autoZero"/>
        <c:auto val="1"/>
        <c:lblAlgn val="ctr"/>
        <c:lblOffset val="100"/>
        <c:noMultiLvlLbl val="0"/>
      </c:catAx>
      <c:valAx>
        <c:axId val="3368256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36561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3.7333333333333334</c:v>
                </c:pt>
                <c:pt idx="1">
                  <c:v>3.6666666666666665</c:v>
                </c:pt>
                <c:pt idx="2">
                  <c:v>3.3333333333333335</c:v>
                </c:pt>
                <c:pt idx="3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85351040"/>
        <c:axId val="85381504"/>
      </c:barChart>
      <c:catAx>
        <c:axId val="8535104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5381504"/>
        <c:crosses val="autoZero"/>
        <c:auto val="1"/>
        <c:lblAlgn val="ctr"/>
        <c:lblOffset val="100"/>
        <c:noMultiLvlLbl val="0"/>
      </c:catAx>
      <c:valAx>
        <c:axId val="85381504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853510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26"/>
          <c:y val="9.1527520098948725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3979540646062578E-3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784987749107539E-2"/>
                  <c:y val="-4.699944974410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5.7000000000000002E-2</c:v>
                </c:pt>
                <c:pt idx="1">
                  <c:v>2.8000000000000001E-2</c:v>
                </c:pt>
                <c:pt idx="2">
                  <c:v>5.2999999999999999E-2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5512319962774735E-3"/>
                  <c:y val="-4.699983930580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3770366654306714E-2"/>
                  <c:y val="-4.947316650353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0.14299999999999999</c:v>
                </c:pt>
                <c:pt idx="1">
                  <c:v>0.16700000000000001</c:v>
                </c:pt>
                <c:pt idx="2">
                  <c:v>2.5999999999999999E-2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957569015784451E-2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9132840389411155E-3"/>
                  <c:y val="-4.9473556065232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4329690783111946E-2"/>
                  <c:y val="-4.699944974410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0.14299999999999999</c:v>
                </c:pt>
                <c:pt idx="1">
                  <c:v>0.111</c:v>
                </c:pt>
                <c:pt idx="2">
                  <c:v>0.13200000000000001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455304236554916E-2"/>
                  <c:y val="-4.699983930580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4700125780676309E-2"/>
                  <c:y val="-4.9473556065232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5887480823899779E-2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0.22900000000000001</c:v>
                </c:pt>
                <c:pt idx="1">
                  <c:v>0.25</c:v>
                </c:pt>
                <c:pt idx="2">
                  <c:v>0.316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2245076013697733E-2"/>
                  <c:y val="-4.94733612843849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6350033808100852E-2"/>
                  <c:y val="-4.94733612843849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9172319526541177E-2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0.42899999999999999</c:v>
                </c:pt>
                <c:pt idx="1">
                  <c:v>0.44400000000000001</c:v>
                </c:pt>
                <c:pt idx="2">
                  <c:v>0.47399999999999998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85759104"/>
        <c:axId val="85760640"/>
      </c:barChart>
      <c:catAx>
        <c:axId val="8575910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5760640"/>
        <c:crosses val="autoZero"/>
        <c:auto val="1"/>
        <c:lblAlgn val="ctr"/>
        <c:lblOffset val="100"/>
        <c:noMultiLvlLbl val="0"/>
      </c:catAx>
      <c:valAx>
        <c:axId val="8576064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57591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4.1333333333333337</c:v>
                </c:pt>
                <c:pt idx="1">
                  <c:v>4.333333333333333</c:v>
                </c:pt>
                <c:pt idx="2">
                  <c:v>4.2666666666666666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85422080"/>
        <c:axId val="85423616"/>
      </c:barChart>
      <c:catAx>
        <c:axId val="8542208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5423616"/>
        <c:crosses val="autoZero"/>
        <c:auto val="1"/>
        <c:lblAlgn val="ctr"/>
        <c:lblOffset val="100"/>
        <c:noMultiLvlLbl val="0"/>
      </c:catAx>
      <c:valAx>
        <c:axId val="85423616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854220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4114848132"/>
          <c:y val="0.17038196872955327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4280397680872405E-3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2.4E-2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041884639910419E-2"/>
                  <c:y val="8.02935540656359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4.9000000000000002E-2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529018412326685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0.14599999999999999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3820236466089613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0.41499999999999998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9054375444421232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0.36599999999999999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32646272"/>
        <c:axId val="32647808"/>
      </c:barChart>
      <c:catAx>
        <c:axId val="326462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2647808"/>
        <c:crosses val="autoZero"/>
        <c:auto val="1"/>
        <c:lblAlgn val="ctr"/>
        <c:lblOffset val="100"/>
        <c:noMultiLvlLbl val="0"/>
      </c:catAx>
      <c:valAx>
        <c:axId val="3264780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326462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4.07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85475328"/>
        <c:axId val="85476864"/>
      </c:barChart>
      <c:catAx>
        <c:axId val="85475328"/>
        <c:scaling>
          <c:orientation val="minMax"/>
        </c:scaling>
        <c:delete val="1"/>
        <c:axPos val="l"/>
        <c:majorTickMark val="out"/>
        <c:minorTickMark val="none"/>
        <c:tickLblPos val="none"/>
        <c:crossAx val="85476864"/>
        <c:crosses val="autoZero"/>
        <c:auto val="1"/>
        <c:lblAlgn val="ctr"/>
        <c:lblOffset val="100"/>
        <c:noMultiLvlLbl val="0"/>
      </c:catAx>
      <c:valAx>
        <c:axId val="854768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854753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15</c:v>
                </c:pt>
                <c:pt idx="1">
                  <c:v>9</c:v>
                </c:pt>
                <c:pt idx="2">
                  <c:v>4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85620224"/>
        <c:axId val="85621760"/>
      </c:barChart>
      <c:catAx>
        <c:axId val="85620224"/>
        <c:scaling>
          <c:orientation val="maxMin"/>
        </c:scaling>
        <c:delete val="1"/>
        <c:axPos val="l"/>
        <c:majorTickMark val="out"/>
        <c:minorTickMark val="none"/>
        <c:tickLblPos val="none"/>
        <c:crossAx val="85621760"/>
        <c:crosses val="autoZero"/>
        <c:auto val="1"/>
        <c:lblAlgn val="ctr"/>
        <c:lblOffset val="100"/>
        <c:noMultiLvlLbl val="0"/>
      </c:catAx>
      <c:valAx>
        <c:axId val="8562176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56202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4</c:v>
                </c:pt>
                <c:pt idx="1">
                  <c:v>7</c:v>
                </c:pt>
                <c:pt idx="2">
                  <c:v>0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140416"/>
        <c:axId val="86141952"/>
      </c:barChart>
      <c:catAx>
        <c:axId val="86140416"/>
        <c:scaling>
          <c:orientation val="maxMin"/>
        </c:scaling>
        <c:delete val="1"/>
        <c:axPos val="l"/>
        <c:majorTickMark val="out"/>
        <c:minorTickMark val="none"/>
        <c:tickLblPos val="none"/>
        <c:crossAx val="86141952"/>
        <c:crosses val="autoZero"/>
        <c:auto val="1"/>
        <c:lblAlgn val="ctr"/>
        <c:lblOffset val="100"/>
        <c:noMultiLvlLbl val="0"/>
      </c:catAx>
      <c:valAx>
        <c:axId val="8614195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61404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10</c:v>
                </c:pt>
                <c:pt idx="1">
                  <c:v>2</c:v>
                </c:pt>
                <c:pt idx="2">
                  <c:v>9</c:v>
                </c:pt>
                <c:pt idx="3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311680"/>
        <c:axId val="86313216"/>
      </c:barChart>
      <c:catAx>
        <c:axId val="86311680"/>
        <c:scaling>
          <c:orientation val="maxMin"/>
        </c:scaling>
        <c:delete val="1"/>
        <c:axPos val="l"/>
        <c:majorTickMark val="out"/>
        <c:minorTickMark val="none"/>
        <c:tickLblPos val="none"/>
        <c:crossAx val="86313216"/>
        <c:crosses val="autoZero"/>
        <c:auto val="1"/>
        <c:lblAlgn val="ctr"/>
        <c:lblOffset val="100"/>
        <c:noMultiLvlLbl val="0"/>
      </c:catAx>
      <c:valAx>
        <c:axId val="8631321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6311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4</c:v>
                </c:pt>
                <c:pt idx="1">
                  <c:v>5</c:v>
                </c:pt>
                <c:pt idx="2">
                  <c:v>16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356736"/>
        <c:axId val="86358272"/>
      </c:barChart>
      <c:catAx>
        <c:axId val="86356736"/>
        <c:scaling>
          <c:orientation val="maxMin"/>
        </c:scaling>
        <c:delete val="1"/>
        <c:axPos val="l"/>
        <c:majorTickMark val="out"/>
        <c:minorTickMark val="none"/>
        <c:tickLblPos val="none"/>
        <c:crossAx val="86358272"/>
        <c:crosses val="autoZero"/>
        <c:auto val="1"/>
        <c:lblAlgn val="ctr"/>
        <c:lblOffset val="100"/>
        <c:noMultiLvlLbl val="0"/>
      </c:catAx>
      <c:valAx>
        <c:axId val="8635827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63567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11</c:v>
                </c:pt>
                <c:pt idx="1">
                  <c:v>14</c:v>
                </c:pt>
                <c:pt idx="2">
                  <c:v>5</c:v>
                </c:pt>
                <c:pt idx="3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010688"/>
        <c:axId val="87016576"/>
      </c:barChart>
      <c:catAx>
        <c:axId val="87010688"/>
        <c:scaling>
          <c:orientation val="maxMin"/>
        </c:scaling>
        <c:delete val="1"/>
        <c:axPos val="l"/>
        <c:majorTickMark val="out"/>
        <c:minorTickMark val="none"/>
        <c:tickLblPos val="none"/>
        <c:crossAx val="87016576"/>
        <c:crosses val="autoZero"/>
        <c:auto val="1"/>
        <c:lblAlgn val="ctr"/>
        <c:lblOffset val="100"/>
        <c:noMultiLvlLbl val="0"/>
      </c:catAx>
      <c:valAx>
        <c:axId val="8701657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70106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83352960"/>
        <c:axId val="83432576"/>
      </c:barChart>
      <c:catAx>
        <c:axId val="83352960"/>
        <c:scaling>
          <c:orientation val="maxMin"/>
        </c:scaling>
        <c:delete val="1"/>
        <c:axPos val="l"/>
        <c:majorTickMark val="out"/>
        <c:minorTickMark val="none"/>
        <c:tickLblPos val="none"/>
        <c:crossAx val="83432576"/>
        <c:crosses val="autoZero"/>
        <c:auto val="1"/>
        <c:lblAlgn val="ctr"/>
        <c:lblOffset val="100"/>
        <c:noMultiLvlLbl val="0"/>
      </c:catAx>
      <c:valAx>
        <c:axId val="83432576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833529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19</c:v>
                </c:pt>
                <c:pt idx="1">
                  <c:v>2</c:v>
                </c:pt>
                <c:pt idx="2">
                  <c:v>15</c:v>
                </c:pt>
                <c:pt idx="3">
                  <c:v>11</c:v>
                </c:pt>
                <c:pt idx="4">
                  <c:v>16</c:v>
                </c:pt>
                <c:pt idx="5">
                  <c:v>4</c:v>
                </c:pt>
                <c:pt idx="6">
                  <c:v>4</c:v>
                </c:pt>
                <c:pt idx="7">
                  <c:v>13</c:v>
                </c:pt>
                <c:pt idx="8">
                  <c:v>9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3</c:v>
                </c:pt>
                <c:pt idx="1">
                  <c:v>15</c:v>
                </c:pt>
                <c:pt idx="2">
                  <c:v>6</c:v>
                </c:pt>
                <c:pt idx="3">
                  <c:v>9</c:v>
                </c:pt>
                <c:pt idx="4">
                  <c:v>3</c:v>
                </c:pt>
                <c:pt idx="5">
                  <c:v>13</c:v>
                </c:pt>
                <c:pt idx="6">
                  <c:v>12</c:v>
                </c:pt>
                <c:pt idx="7">
                  <c:v>5</c:v>
                </c:pt>
                <c:pt idx="8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83467264"/>
        <c:axId val="83477248"/>
      </c:barChart>
      <c:catAx>
        <c:axId val="8346726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3477248"/>
        <c:crosses val="autoZero"/>
        <c:auto val="1"/>
        <c:lblAlgn val="ctr"/>
        <c:lblOffset val="100"/>
        <c:noMultiLvlLbl val="0"/>
      </c:catAx>
      <c:valAx>
        <c:axId val="83477248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834672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238"/>
          <c:y val="9.3768565191898662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428571428571429E-2"/>
                  <c:y val="-4.8905623727186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2887889013873268E-3"/>
                  <c:y val="-4.814821870986989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333333333333334E-2"/>
                  <c:y val="-4.6331824873853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2.3E-2</c:v>
                </c:pt>
                <c:pt idx="1">
                  <c:v>0.11600000000000001</c:v>
                </c:pt>
                <c:pt idx="2">
                  <c:v>2.1999999999999999E-2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4285714285714287E-2"/>
                  <c:y val="-4.8905218372614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0476190476190476E-2"/>
                  <c:y val="-5.08363275524366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8571428571428571E-2"/>
                  <c:y val="-4.6331824873853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2.3E-2</c:v>
                </c:pt>
                <c:pt idx="1">
                  <c:v>0.186</c:v>
                </c:pt>
                <c:pt idx="2">
                  <c:v>4.3999999999999997E-2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619047619047619E-2"/>
                  <c:y val="-4.87975967338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8571428571428571E-2"/>
                  <c:y val="-4.8148421387155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0476190476190476E-2"/>
                  <c:y val="-4.76117319341574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9.0999999999999998E-2</c:v>
                </c:pt>
                <c:pt idx="1">
                  <c:v>0.186</c:v>
                </c:pt>
                <c:pt idx="2">
                  <c:v>8.8999999999999996E-2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4761604799400073E-2"/>
                  <c:y val="-5.08363275524366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2380952380952378E-2"/>
                  <c:y val="-4.76125426433009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6666666666666668E-2"/>
                  <c:y val="-5.08365302297225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0.182</c:v>
                </c:pt>
                <c:pt idx="1">
                  <c:v>0.20899999999999999</c:v>
                </c:pt>
                <c:pt idx="2">
                  <c:v>0.17799999999999999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6761904761904761"/>
                  <c:y val="-4.89129201094781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904761904761905E-2"/>
                  <c:y val="-4.8262528699103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7053738282714662"/>
                  <c:y val="-4.86847054855823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0.68200000000000005</c:v>
                </c:pt>
                <c:pt idx="1">
                  <c:v>0.30199999999999999</c:v>
                </c:pt>
                <c:pt idx="2">
                  <c:v>0.66700000000000004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83506688"/>
        <c:axId val="83508224"/>
      </c:barChart>
      <c:catAx>
        <c:axId val="8350668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3508224"/>
        <c:crosses val="autoZero"/>
        <c:auto val="1"/>
        <c:lblAlgn val="ctr"/>
        <c:lblOffset val="100"/>
        <c:noMultiLvlLbl val="0"/>
      </c:catAx>
      <c:valAx>
        <c:axId val="8350822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35066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4.5714285714285712</c:v>
                </c:pt>
                <c:pt idx="1">
                  <c:v>3.7692307692307692</c:v>
                </c:pt>
                <c:pt idx="2">
                  <c:v>4.666666666666667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85014016"/>
        <c:axId val="85015552"/>
      </c:barChart>
      <c:catAx>
        <c:axId val="8501401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5015552"/>
        <c:crosses val="autoZero"/>
        <c:auto val="1"/>
        <c:lblAlgn val="ctr"/>
        <c:lblOffset val="100"/>
        <c:noMultiLvlLbl val="0"/>
      </c:catAx>
      <c:valAx>
        <c:axId val="85015552"/>
        <c:scaling>
          <c:orientation val="minMax"/>
          <c:min val="3"/>
        </c:scaling>
        <c:delete val="1"/>
        <c:axPos val="t"/>
        <c:numFmt formatCode="0.00" sourceLinked="1"/>
        <c:majorTickMark val="out"/>
        <c:minorTickMark val="none"/>
        <c:tickLblPos val="nextTo"/>
        <c:crossAx val="850140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48"/>
          <c:y val="5.6276704314150681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520882584712951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3041765169424167E-3"/>
                  <c:y val="-4.4444437037964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5760441292355608E-3"/>
                  <c:y val="-4.23280352742515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5760441292356187E-3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7281323877068557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4.7E-2</c:v>
                </c:pt>
                <c:pt idx="1">
                  <c:v>0.10299999999999999</c:v>
                </c:pt>
                <c:pt idx="2">
                  <c:v>5.3999999999999999E-2</c:v>
                </c:pt>
                <c:pt idx="3">
                  <c:v>2.3E-2</c:v>
                </c:pt>
                <c:pt idx="4">
                  <c:v>2.3E-2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03230890464933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2651911418874062E-3"/>
                  <c:y val="-4.38216816528464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306999745599176E-3"/>
                  <c:y val="-4.5624622651398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3040524189795421E-3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8802206461780922E-3"/>
                  <c:y val="-4.65608388016766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4.7E-2</c:v>
                </c:pt>
                <c:pt idx="1">
                  <c:v>7.6999999999999999E-2</c:v>
                </c:pt>
                <c:pt idx="2">
                  <c:v>8.1000000000000003E-2</c:v>
                </c:pt>
                <c:pt idx="3">
                  <c:v>7.0000000000000007E-2</c:v>
                </c:pt>
                <c:pt idx="4">
                  <c:v>9.2999999999999999E-2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646823402393849E-2"/>
                  <c:y val="-4.3508554179301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1103603184353729E-2"/>
                  <c:y val="-4.562478929720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9195969298163967E-3"/>
                  <c:y val="-4.56242893597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4596030106166385E-3"/>
                  <c:y val="-4.3508554179301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7292864987621228E-3"/>
                  <c:y val="-4.69794530717905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9.2999999999999999E-2</c:v>
                </c:pt>
                <c:pt idx="1">
                  <c:v>0.154</c:v>
                </c:pt>
                <c:pt idx="2">
                  <c:v>2.7E-2</c:v>
                </c:pt>
                <c:pt idx="3">
                  <c:v>7.0000000000000007E-2</c:v>
                </c:pt>
                <c:pt idx="4">
                  <c:v>4.7E-2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2899176610015945E-2"/>
                  <c:y val="-4.35083875334937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084603786228849E-2"/>
                  <c:y val="-4.38218482986546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7539199444041131E-2"/>
                  <c:y val="-4.35083875334937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9406625590240935E-2"/>
                  <c:y val="-4.3508554179301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1894169257211645E-2"/>
                  <c:y val="-4.4580753309044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0.23300000000000001</c:v>
                </c:pt>
                <c:pt idx="1">
                  <c:v>0.28199999999999997</c:v>
                </c:pt>
                <c:pt idx="2">
                  <c:v>0.32400000000000001</c:v>
                </c:pt>
                <c:pt idx="3">
                  <c:v>0.186</c:v>
                </c:pt>
                <c:pt idx="4">
                  <c:v>0.27900000000000003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3477100823389995"/>
                  <c:y val="-4.35083875334937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1377735584470381E-2"/>
                  <c:y val="-4.562478929720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1528179544932782"/>
                  <c:y val="-4.35083875334937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5326073602501827"/>
                  <c:y val="-4.3508554179301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2873786166800072"/>
                  <c:y val="-4.4580753309044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0.58099999999999996</c:v>
                </c:pt>
                <c:pt idx="1">
                  <c:v>0.38500000000000001</c:v>
                </c:pt>
                <c:pt idx="2">
                  <c:v>0.51400000000000001</c:v>
                </c:pt>
                <c:pt idx="3">
                  <c:v>0.65100000000000002</c:v>
                </c:pt>
                <c:pt idx="4">
                  <c:v>0.55800000000000005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5224832"/>
        <c:axId val="85247104"/>
      </c:barChart>
      <c:catAx>
        <c:axId val="8522483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5247104"/>
        <c:crosses val="autoZero"/>
        <c:auto val="1"/>
        <c:lblAlgn val="ctr"/>
        <c:lblOffset val="100"/>
        <c:noMultiLvlLbl val="0"/>
      </c:catAx>
      <c:valAx>
        <c:axId val="8524710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52248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4.4000000000000004</c:v>
                </c:pt>
                <c:pt idx="1">
                  <c:v>3.6666666666666665</c:v>
                </c:pt>
                <c:pt idx="2">
                  <c:v>4.0769230769230766</c:v>
                </c:pt>
                <c:pt idx="3">
                  <c:v>4.5999999999999996</c:v>
                </c:pt>
                <c:pt idx="4">
                  <c:v>4.666666666666667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348096"/>
        <c:axId val="83842176"/>
      </c:barChart>
      <c:catAx>
        <c:axId val="6334809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3842176"/>
        <c:crosses val="autoZero"/>
        <c:auto val="1"/>
        <c:lblAlgn val="ctr"/>
        <c:lblOffset val="100"/>
        <c:noMultiLvlLbl val="0"/>
      </c:catAx>
      <c:valAx>
        <c:axId val="83842176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633480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0.37209302325581395</c:v>
                </c:pt>
                <c:pt idx="1">
                  <c:v>0.19</c:v>
                </c:pt>
                <c:pt idx="2">
                  <c:v>0.23799999999999999</c:v>
                </c:pt>
                <c:pt idx="3">
                  <c:v>0.16700000000000001</c:v>
                </c:pt>
                <c:pt idx="4">
                  <c:v>2.8000000000000001E-2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0.2558139534883721</c:v>
                </c:pt>
                <c:pt idx="1">
                  <c:v>0.33300000000000002</c:v>
                </c:pt>
                <c:pt idx="2">
                  <c:v>0.19</c:v>
                </c:pt>
                <c:pt idx="3">
                  <c:v>0.19</c:v>
                </c:pt>
                <c:pt idx="4">
                  <c:v>2.8000000000000001E-2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0.13953488372093023</c:v>
                </c:pt>
                <c:pt idx="1">
                  <c:v>0.14299999999999999</c:v>
                </c:pt>
                <c:pt idx="2">
                  <c:v>0.19</c:v>
                </c:pt>
                <c:pt idx="3">
                  <c:v>0.5</c:v>
                </c:pt>
                <c:pt idx="4">
                  <c:v>2.8000000000000001E-2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0.20930232558139536</c:v>
                </c:pt>
                <c:pt idx="1">
                  <c:v>0.31</c:v>
                </c:pt>
                <c:pt idx="2">
                  <c:v>0.38100000000000001</c:v>
                </c:pt>
                <c:pt idx="3">
                  <c:v>9.5000000000000001E-2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1"/>
              <c:numFmt formatCode="0%" sourceLinked="0"/>
              <c:spPr/>
              <c:txPr>
                <a:bodyPr/>
                <a:lstStyle/>
                <a:p>
                  <a:pPr>
                    <a:defRPr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2.3255813953488372E-2</c:v>
                </c:pt>
                <c:pt idx="1">
                  <c:v>2.4E-2</c:v>
                </c:pt>
                <c:pt idx="2">
                  <c:v>0</c:v>
                </c:pt>
                <c:pt idx="3">
                  <c:v>4.8000000000000001E-2</c:v>
                </c:pt>
                <c:pt idx="4">
                  <c:v>0.91700000000000004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3774848"/>
        <c:axId val="83793024"/>
      </c:barChart>
      <c:catAx>
        <c:axId val="837748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83793024"/>
        <c:crosses val="autoZero"/>
        <c:auto val="1"/>
        <c:lblAlgn val="ctr"/>
        <c:lblOffset val="100"/>
        <c:noMultiLvlLbl val="0"/>
      </c:catAx>
      <c:valAx>
        <c:axId val="8379302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37748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52631433536202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052631433536202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2631571676810098E-3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3571760799590995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9.5000000000000001E-2</c:v>
                </c:pt>
                <c:pt idx="1">
                  <c:v>9.5000000000000001E-2</c:v>
                </c:pt>
                <c:pt idx="2">
                  <c:v>7.2999999999999995E-2</c:v>
                </c:pt>
                <c:pt idx="3">
                  <c:v>0.14299999999999999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4574939276842206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5087714451206733E-3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1457518792993673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9271164626168718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9.5000000000000001E-2</c:v>
                </c:pt>
                <c:pt idx="1">
                  <c:v>4.8000000000000001E-2</c:v>
                </c:pt>
                <c:pt idx="2">
                  <c:v>0.14599999999999999</c:v>
                </c:pt>
                <c:pt idx="3">
                  <c:v>0.2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5344102038388998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5991840586843403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9379049678263615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7669835934544007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0.214</c:v>
                </c:pt>
                <c:pt idx="1">
                  <c:v>0.28599999999999998</c:v>
                </c:pt>
                <c:pt idx="2">
                  <c:v>0.26800000000000002</c:v>
                </c:pt>
                <c:pt idx="3">
                  <c:v>0.25700000000000001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1659887876794046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8551452058094758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6963524386859461E-2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3751619871305446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0.31</c:v>
                </c:pt>
                <c:pt idx="1">
                  <c:v>0.19</c:v>
                </c:pt>
                <c:pt idx="2">
                  <c:v>0.22</c:v>
                </c:pt>
                <c:pt idx="3">
                  <c:v>0.14299999999999999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5828143966273803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8631841603558285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8804245226654764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5840301721190533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0.28599999999999998</c:v>
                </c:pt>
                <c:pt idx="1">
                  <c:v>0.38100000000000001</c:v>
                </c:pt>
                <c:pt idx="2">
                  <c:v>0.29299999999999998</c:v>
                </c:pt>
                <c:pt idx="3">
                  <c:v>0.25700000000000001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85311872"/>
        <c:axId val="85313408"/>
      </c:barChart>
      <c:catAx>
        <c:axId val="8531187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5313408"/>
        <c:crosses val="autoZero"/>
        <c:auto val="1"/>
        <c:lblAlgn val="ctr"/>
        <c:lblOffset val="100"/>
        <c:noMultiLvlLbl val="0"/>
      </c:catAx>
      <c:valAx>
        <c:axId val="8531340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53118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3,2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</xdr:row>
      <xdr:rowOff>161924</xdr:rowOff>
    </xdr:from>
    <xdr:to>
      <xdr:col>11</xdr:col>
      <xdr:colOff>323850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4,5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P64" sqref="P64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19" ht="29.25" customHeight="1" x14ac:dyDescent="0.35">
      <c r="A2" s="32" t="s">
        <v>71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25"/>
    </row>
    <row r="4" spans="1:19" x14ac:dyDescent="0.25">
      <c r="L4" s="2"/>
      <c r="M4" s="2"/>
      <c r="N4" s="2"/>
      <c r="O4" s="2"/>
      <c r="P4" s="2"/>
      <c r="Q4" s="2"/>
      <c r="R4" s="2"/>
      <c r="S4" s="2"/>
    </row>
    <row r="5" spans="1:19" x14ac:dyDescent="0.25">
      <c r="K5" s="2"/>
      <c r="L5" s="3"/>
      <c r="M5" s="3"/>
      <c r="N5" s="3"/>
      <c r="O5" s="3"/>
      <c r="P5" s="3"/>
      <c r="Q5" s="3"/>
      <c r="R5" s="3"/>
      <c r="S5" s="3"/>
    </row>
    <row r="6" spans="1:19" x14ac:dyDescent="0.25">
      <c r="K6" s="2"/>
      <c r="L6" s="3"/>
      <c r="M6" s="3"/>
      <c r="N6" s="3"/>
      <c r="O6" s="3"/>
      <c r="P6" s="3"/>
      <c r="Q6" s="3"/>
      <c r="R6" s="3"/>
      <c r="S6" s="3"/>
    </row>
    <row r="7" spans="1:19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</row>
    <row r="8" spans="1:19" x14ac:dyDescent="0.25">
      <c r="K8" s="2"/>
      <c r="L8" s="4" t="s">
        <v>42</v>
      </c>
      <c r="M8" s="5">
        <v>0</v>
      </c>
      <c r="N8" s="5">
        <v>2.9000000000000001E-2</v>
      </c>
      <c r="O8" s="5">
        <v>0.20599999999999999</v>
      </c>
      <c r="P8" s="5">
        <v>0.20599999999999999</v>
      </c>
      <c r="Q8" s="5">
        <v>0.55900000000000005</v>
      </c>
      <c r="R8" s="6">
        <f>(0*1+1*2+7*3+7*4+19*5)/34</f>
        <v>4.2941176470588234</v>
      </c>
      <c r="S8" s="3"/>
    </row>
    <row r="9" spans="1:19" x14ac:dyDescent="0.25">
      <c r="K9" s="2"/>
      <c r="L9" s="3" t="s">
        <v>0</v>
      </c>
      <c r="M9" s="5">
        <v>0</v>
      </c>
      <c r="N9" s="5">
        <v>2.9000000000000001E-2</v>
      </c>
      <c r="O9" s="5">
        <v>0.26500000000000001</v>
      </c>
      <c r="P9" s="5">
        <v>0.20599999999999999</v>
      </c>
      <c r="Q9" s="5">
        <v>0.5</v>
      </c>
      <c r="R9" s="6">
        <f>(0*1+1*2+9*3+7*4+17*5)/34</f>
        <v>4.1764705882352944</v>
      </c>
      <c r="S9" s="3"/>
    </row>
    <row r="10" spans="1:19" x14ac:dyDescent="0.25">
      <c r="K10" s="2"/>
      <c r="L10" s="3"/>
      <c r="M10" s="3"/>
      <c r="N10" s="3"/>
      <c r="O10" s="3"/>
      <c r="P10" s="3"/>
      <c r="Q10" s="3"/>
      <c r="R10" s="3"/>
      <c r="S10" s="3"/>
    </row>
    <row r="11" spans="1:19" x14ac:dyDescent="0.25">
      <c r="K11" s="2"/>
      <c r="L11" s="2"/>
      <c r="M11" s="2"/>
      <c r="N11" s="2"/>
      <c r="O11" s="2"/>
      <c r="P11" s="2"/>
      <c r="Q11" s="2"/>
      <c r="R11" s="2"/>
      <c r="S11" s="2"/>
    </row>
    <row r="12" spans="1:19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19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2:21" x14ac:dyDescent="0.25">
      <c r="O18" s="1"/>
    </row>
    <row r="26" spans="12:21" x14ac:dyDescent="0.25"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2:21" x14ac:dyDescent="0.25"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2:21" x14ac:dyDescent="0.25"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2:21" x14ac:dyDescent="0.25"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2:21" x14ac:dyDescent="0.25">
      <c r="L30" s="3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3"/>
      <c r="U30" s="2"/>
    </row>
    <row r="31" spans="12:21" x14ac:dyDescent="0.25">
      <c r="L31" s="3"/>
      <c r="M31" s="4" t="s">
        <v>6</v>
      </c>
      <c r="N31" s="5">
        <v>0</v>
      </c>
      <c r="O31" s="5">
        <v>8.3000000000000004E-2</v>
      </c>
      <c r="P31" s="5">
        <v>0.33300000000000002</v>
      </c>
      <c r="Q31" s="5">
        <v>8.3000000000000004E-2</v>
      </c>
      <c r="R31" s="5">
        <v>0.5</v>
      </c>
      <c r="S31" s="6">
        <f>(0*1+1*2+4*3+1*4+6*5)/12</f>
        <v>4</v>
      </c>
      <c r="T31" s="3"/>
      <c r="U31" s="2"/>
    </row>
    <row r="32" spans="12:21" x14ac:dyDescent="0.25">
      <c r="L32" s="3"/>
      <c r="M32" s="3" t="s">
        <v>0</v>
      </c>
      <c r="N32" s="5">
        <v>0</v>
      </c>
      <c r="O32" s="5">
        <v>8.3000000000000004E-2</v>
      </c>
      <c r="P32" s="5">
        <v>0.33300000000000002</v>
      </c>
      <c r="Q32" s="5">
        <v>8.3000000000000004E-2</v>
      </c>
      <c r="R32" s="5">
        <v>0.5</v>
      </c>
      <c r="S32" s="6">
        <f>(0*1+1*2+4*3+1*4+6*5)/12</f>
        <v>4</v>
      </c>
      <c r="T32" s="3"/>
      <c r="U32" s="2"/>
    </row>
    <row r="33" spans="12:21" x14ac:dyDescent="0.25"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2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2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2:21" x14ac:dyDescent="0.25">
      <c r="L36" s="2"/>
      <c r="M36" s="2"/>
      <c r="N36" s="2"/>
      <c r="O36" s="2"/>
      <c r="P36" s="2"/>
      <c r="Q36" s="2"/>
      <c r="R36" s="2"/>
      <c r="S36" s="2"/>
      <c r="T36" s="2"/>
    </row>
    <row r="42" spans="12:21" x14ac:dyDescent="0.25">
      <c r="M42" s="2"/>
      <c r="N42" s="2"/>
      <c r="O42" s="2"/>
      <c r="P42" s="2"/>
      <c r="Q42" s="2"/>
      <c r="R42" s="2"/>
      <c r="S42" s="2"/>
    </row>
    <row r="43" spans="12:21" x14ac:dyDescent="0.25">
      <c r="M43" s="2"/>
      <c r="N43" s="2"/>
      <c r="O43" s="2"/>
      <c r="P43" s="2"/>
      <c r="Q43" s="2"/>
      <c r="R43" s="2"/>
      <c r="S43" s="2"/>
    </row>
    <row r="44" spans="12:21" x14ac:dyDescent="0.25">
      <c r="M44" s="2"/>
      <c r="N44" s="3"/>
      <c r="O44" s="3"/>
      <c r="P44" s="3"/>
      <c r="Q44" s="2"/>
      <c r="R44" s="2"/>
      <c r="S44" s="2"/>
    </row>
    <row r="45" spans="12:21" x14ac:dyDescent="0.25">
      <c r="M45" s="2"/>
      <c r="N45" s="3"/>
      <c r="O45" s="3" t="s">
        <v>4</v>
      </c>
      <c r="P45" s="3" t="s">
        <v>5</v>
      </c>
      <c r="Q45" s="2"/>
      <c r="R45" s="2"/>
      <c r="S45" s="2"/>
    </row>
    <row r="46" spans="12:21" x14ac:dyDescent="0.25">
      <c r="M46" s="2"/>
      <c r="N46" s="3">
        <v>1</v>
      </c>
      <c r="O46" s="7">
        <v>19</v>
      </c>
      <c r="P46" s="7">
        <v>3</v>
      </c>
      <c r="Q46" s="2"/>
      <c r="R46" s="2"/>
      <c r="S46" s="2"/>
    </row>
    <row r="47" spans="12:21" x14ac:dyDescent="0.25">
      <c r="M47" s="2"/>
      <c r="N47" s="3">
        <v>2</v>
      </c>
      <c r="O47" s="7">
        <v>2</v>
      </c>
      <c r="P47" s="7">
        <v>15</v>
      </c>
      <c r="Q47" s="2"/>
      <c r="R47" s="2"/>
      <c r="S47" s="2"/>
    </row>
    <row r="48" spans="12:21" x14ac:dyDescent="0.25">
      <c r="M48" s="2"/>
      <c r="N48" s="3">
        <v>3</v>
      </c>
      <c r="O48" s="7">
        <v>15</v>
      </c>
      <c r="P48" s="7">
        <v>6</v>
      </c>
      <c r="Q48" s="2"/>
      <c r="R48" s="2"/>
      <c r="S48" s="2"/>
    </row>
    <row r="49" spans="13:19" x14ac:dyDescent="0.25">
      <c r="M49" s="2"/>
      <c r="N49" s="3">
        <v>4</v>
      </c>
      <c r="O49" s="7">
        <v>11</v>
      </c>
      <c r="P49" s="7">
        <v>9</v>
      </c>
      <c r="Q49" s="2"/>
      <c r="R49" s="2"/>
      <c r="S49" s="2"/>
    </row>
    <row r="50" spans="13:19" x14ac:dyDescent="0.25">
      <c r="M50" s="2"/>
      <c r="N50" s="3">
        <v>5</v>
      </c>
      <c r="O50" s="7">
        <v>16</v>
      </c>
      <c r="P50" s="7">
        <v>3</v>
      </c>
      <c r="Q50" s="2"/>
      <c r="R50" s="2"/>
      <c r="S50" s="2"/>
    </row>
    <row r="51" spans="13:19" x14ac:dyDescent="0.25">
      <c r="M51" s="2"/>
      <c r="N51" s="3">
        <v>6</v>
      </c>
      <c r="O51" s="7">
        <v>4</v>
      </c>
      <c r="P51" s="7">
        <v>13</v>
      </c>
      <c r="Q51" s="2"/>
      <c r="R51" s="2"/>
      <c r="S51" s="2"/>
    </row>
    <row r="52" spans="13:19" x14ac:dyDescent="0.25">
      <c r="M52" s="2"/>
      <c r="N52" s="3">
        <v>7</v>
      </c>
      <c r="O52" s="7">
        <v>4</v>
      </c>
      <c r="P52" s="7">
        <v>12</v>
      </c>
      <c r="Q52" s="2"/>
      <c r="R52" s="2"/>
      <c r="S52" s="2"/>
    </row>
    <row r="53" spans="13:19" x14ac:dyDescent="0.25">
      <c r="M53" s="2"/>
      <c r="N53" s="3">
        <v>8</v>
      </c>
      <c r="O53" s="7">
        <v>13</v>
      </c>
      <c r="P53" s="7">
        <v>5</v>
      </c>
      <c r="Q53" s="2"/>
      <c r="R53" s="2"/>
      <c r="S53" s="2"/>
    </row>
    <row r="54" spans="13:19" x14ac:dyDescent="0.25">
      <c r="M54" s="2"/>
      <c r="N54" s="3">
        <v>9</v>
      </c>
      <c r="O54" s="7">
        <v>9</v>
      </c>
      <c r="P54" s="7">
        <v>8</v>
      </c>
      <c r="Q54" s="2"/>
      <c r="R54" s="2"/>
      <c r="S54" s="2"/>
    </row>
    <row r="55" spans="13:19" x14ac:dyDescent="0.25">
      <c r="M55" s="2"/>
      <c r="N55" s="3"/>
      <c r="O55" s="3"/>
      <c r="P55" s="3"/>
      <c r="Q55" s="2"/>
      <c r="R55" s="2"/>
      <c r="S55" s="2"/>
    </row>
    <row r="56" spans="13:19" x14ac:dyDescent="0.25">
      <c r="M56" s="2"/>
      <c r="N56" s="2"/>
      <c r="O56" s="2"/>
      <c r="P56" s="2"/>
      <c r="Q56" s="2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G70" sqref="G70"/>
    </sheetView>
  </sheetViews>
  <sheetFormatPr defaultRowHeight="15" x14ac:dyDescent="0.25"/>
  <sheetData>
    <row r="2" spans="1:23" ht="27.75" customHeight="1" x14ac:dyDescent="0.35">
      <c r="A2" s="32" t="s">
        <v>72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24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3"/>
      <c r="O10" s="3"/>
      <c r="P10" s="3"/>
      <c r="Q10" s="3"/>
      <c r="R10" s="3"/>
      <c r="S10" s="3"/>
      <c r="T10" s="3"/>
      <c r="U10" s="2"/>
      <c r="V10" s="2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2"/>
      <c r="W11" s="2"/>
    </row>
    <row r="12" spans="1:23" x14ac:dyDescent="0.25">
      <c r="M12" s="2"/>
      <c r="N12" s="4">
        <v>1</v>
      </c>
      <c r="O12" s="5">
        <v>2.3E-2</v>
      </c>
      <c r="P12" s="5">
        <v>2.3E-2</v>
      </c>
      <c r="Q12" s="5">
        <v>9.0999999999999998E-2</v>
      </c>
      <c r="R12" s="5">
        <v>0.182</v>
      </c>
      <c r="S12" s="5">
        <v>0.68200000000000005</v>
      </c>
      <c r="T12" s="6">
        <f>(1*1+1*2+4*3+8*4+30*5)/44</f>
        <v>4.4772727272727275</v>
      </c>
      <c r="U12" s="2"/>
      <c r="V12" s="2"/>
      <c r="W12" s="2"/>
    </row>
    <row r="13" spans="1:23" x14ac:dyDescent="0.25">
      <c r="M13" s="2"/>
      <c r="N13" s="3">
        <v>2</v>
      </c>
      <c r="O13" s="5">
        <v>0.11600000000000001</v>
      </c>
      <c r="P13" s="5">
        <v>0.186</v>
      </c>
      <c r="Q13" s="5">
        <v>0.186</v>
      </c>
      <c r="R13" s="5">
        <v>0.20899999999999999</v>
      </c>
      <c r="S13" s="5">
        <v>0.30199999999999999</v>
      </c>
      <c r="T13" s="6">
        <f>(5*1+8*2+8*3+9*4+13*5)/43</f>
        <v>3.3953488372093021</v>
      </c>
      <c r="U13" s="2"/>
      <c r="V13" s="2"/>
      <c r="W13" s="2"/>
    </row>
    <row r="14" spans="1:23" x14ac:dyDescent="0.25">
      <c r="M14" s="2"/>
      <c r="N14" s="3">
        <v>3</v>
      </c>
      <c r="O14" s="5">
        <v>2.1999999999999999E-2</v>
      </c>
      <c r="P14" s="5">
        <v>4.3999999999999997E-2</v>
      </c>
      <c r="Q14" s="5">
        <v>8.8999999999999996E-2</v>
      </c>
      <c r="R14" s="5">
        <v>0.17799999999999999</v>
      </c>
      <c r="S14" s="5">
        <v>0.66700000000000004</v>
      </c>
      <c r="T14" s="6">
        <f>(1*1+2*2+4*3+8*4+30*5)/45</f>
        <v>4.4222222222222225</v>
      </c>
      <c r="U14" s="2"/>
      <c r="V14" s="2"/>
      <c r="W14" s="2"/>
    </row>
    <row r="15" spans="1:23" x14ac:dyDescent="0.25">
      <c r="M15" s="2"/>
      <c r="N15" s="3"/>
      <c r="O15" s="3"/>
      <c r="P15" s="3"/>
      <c r="Q15" s="3"/>
      <c r="R15" s="3"/>
      <c r="S15" s="3"/>
      <c r="T15" s="3"/>
      <c r="U15" s="2"/>
      <c r="V15" s="2"/>
      <c r="W15" s="2"/>
    </row>
    <row r="16" spans="1:23" x14ac:dyDescent="0.25"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3:23" x14ac:dyDescent="0.25"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13:23" x14ac:dyDescent="0.25">
      <c r="M40" s="2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3:23" x14ac:dyDescent="0.25">
      <c r="M41" s="2"/>
      <c r="N41" s="3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3"/>
      <c r="W41" s="3"/>
    </row>
    <row r="42" spans="13:23" x14ac:dyDescent="0.25">
      <c r="M42" s="2"/>
      <c r="N42" s="3"/>
      <c r="O42" s="4">
        <v>1</v>
      </c>
      <c r="P42" s="5">
        <v>0</v>
      </c>
      <c r="Q42" s="5">
        <v>7.0999999999999994E-2</v>
      </c>
      <c r="R42" s="5">
        <v>7.0999999999999994E-2</v>
      </c>
      <c r="S42" s="5">
        <v>7.0999999999999994E-2</v>
      </c>
      <c r="T42" s="5">
        <v>0.78600000000000003</v>
      </c>
      <c r="U42" s="6">
        <f>(0*1+1*2+1*3+1*4+11*5)/14</f>
        <v>4.5714285714285712</v>
      </c>
      <c r="V42" s="3"/>
      <c r="W42" s="3"/>
    </row>
    <row r="43" spans="13:23" x14ac:dyDescent="0.25">
      <c r="M43" s="2"/>
      <c r="N43" s="3"/>
      <c r="O43" s="3">
        <v>2</v>
      </c>
      <c r="P43" s="5">
        <v>7.6999999999999999E-2</v>
      </c>
      <c r="Q43" s="5">
        <v>0.154</v>
      </c>
      <c r="R43" s="5">
        <v>0.154</v>
      </c>
      <c r="S43" s="5">
        <v>0.154</v>
      </c>
      <c r="T43" s="5">
        <v>0.46200000000000002</v>
      </c>
      <c r="U43" s="6">
        <f>(1*1+2*2+2*3+2*4+6*5)/13</f>
        <v>3.7692307692307692</v>
      </c>
      <c r="V43" s="3"/>
      <c r="W43" s="3"/>
    </row>
    <row r="44" spans="13:23" x14ac:dyDescent="0.25">
      <c r="M44" s="2"/>
      <c r="N44" s="3"/>
      <c r="O44" s="3">
        <v>3</v>
      </c>
      <c r="P44" s="5">
        <v>0</v>
      </c>
      <c r="Q44" s="5">
        <v>6.7000000000000004E-2</v>
      </c>
      <c r="R44" s="5">
        <v>0</v>
      </c>
      <c r="S44" s="5">
        <v>0.13300000000000001</v>
      </c>
      <c r="T44" s="5">
        <v>0.8</v>
      </c>
      <c r="U44" s="6">
        <f>(0*1+1*2+0*3+2*4+12*5)/15</f>
        <v>4.666666666666667</v>
      </c>
      <c r="V44" s="3"/>
      <c r="W44" s="3"/>
    </row>
    <row r="45" spans="13:23" x14ac:dyDescent="0.25">
      <c r="M45" s="2"/>
      <c r="N45" s="3"/>
      <c r="O45" s="3"/>
      <c r="P45" s="3"/>
      <c r="Q45" s="3"/>
      <c r="R45" s="3"/>
      <c r="S45" s="3"/>
      <c r="T45" s="3"/>
      <c r="U45" s="3"/>
      <c r="V45" s="3"/>
      <c r="W45" s="3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3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3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87"/>
  <sheetViews>
    <sheetView showGridLines="0" zoomScaleNormal="100" workbookViewId="0">
      <selection activeCell="Q90" sqref="Q90"/>
    </sheetView>
  </sheetViews>
  <sheetFormatPr defaultRowHeight="15" x14ac:dyDescent="0.25"/>
  <sheetData>
    <row r="2" spans="1:20" ht="31.5" customHeight="1" x14ac:dyDescent="0.35">
      <c r="A2" s="32" t="s">
        <v>73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</row>
    <row r="7" spans="1:20" x14ac:dyDescent="0.25">
      <c r="K7" s="2"/>
      <c r="L7" s="2"/>
      <c r="M7" s="2"/>
      <c r="N7" s="2"/>
      <c r="O7" s="2"/>
      <c r="P7" s="2"/>
      <c r="Q7" s="2"/>
      <c r="R7" s="2"/>
      <c r="S7" s="2"/>
    </row>
    <row r="8" spans="1:20" x14ac:dyDescent="0.25">
      <c r="K8" s="2"/>
      <c r="L8" s="3"/>
      <c r="M8" s="3"/>
      <c r="N8" s="3"/>
      <c r="O8" s="3"/>
      <c r="P8" s="3"/>
      <c r="Q8" s="3"/>
      <c r="R8" s="3"/>
      <c r="S8" s="3"/>
      <c r="T8" s="3"/>
    </row>
    <row r="9" spans="1:20" x14ac:dyDescent="0.25">
      <c r="K9" s="2"/>
      <c r="L9" s="3"/>
      <c r="M9" s="3"/>
      <c r="N9" s="3"/>
      <c r="O9" s="3"/>
      <c r="P9" s="3"/>
      <c r="Q9" s="3"/>
      <c r="R9" s="3"/>
      <c r="S9" s="3"/>
      <c r="T9" s="3"/>
    </row>
    <row r="10" spans="1:20" x14ac:dyDescent="0.25">
      <c r="K10" s="2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</row>
    <row r="11" spans="1:20" x14ac:dyDescent="0.25">
      <c r="K11" s="2"/>
      <c r="L11" s="3"/>
      <c r="M11" s="4">
        <v>1</v>
      </c>
      <c r="N11" s="5">
        <v>4.7E-2</v>
      </c>
      <c r="O11" s="5">
        <v>4.7E-2</v>
      </c>
      <c r="P11" s="5">
        <v>9.2999999999999999E-2</v>
      </c>
      <c r="Q11" s="5">
        <v>0.23300000000000001</v>
      </c>
      <c r="R11" s="5">
        <v>0.58099999999999996</v>
      </c>
      <c r="S11" s="6">
        <f>(2*1+2*2+4*3+10*4+25*5)/43</f>
        <v>4.2558139534883717</v>
      </c>
      <c r="T11" s="3"/>
    </row>
    <row r="12" spans="1:20" x14ac:dyDescent="0.25">
      <c r="K12" s="2"/>
      <c r="L12" s="3"/>
      <c r="M12" s="3">
        <v>2</v>
      </c>
      <c r="N12" s="5">
        <v>0.10299999999999999</v>
      </c>
      <c r="O12" s="5">
        <v>7.6999999999999999E-2</v>
      </c>
      <c r="P12" s="5">
        <v>0.154</v>
      </c>
      <c r="Q12" s="5">
        <v>0.28199999999999997</v>
      </c>
      <c r="R12" s="5">
        <v>0.38500000000000001</v>
      </c>
      <c r="S12" s="6">
        <f>(4*1+3*2+6*3+11*4+15*5)/39</f>
        <v>3.7692307692307692</v>
      </c>
      <c r="T12" s="3"/>
    </row>
    <row r="13" spans="1:20" x14ac:dyDescent="0.25">
      <c r="K13" s="2"/>
      <c r="L13" s="3"/>
      <c r="M13" s="3">
        <v>3</v>
      </c>
      <c r="N13" s="5">
        <v>5.3999999999999999E-2</v>
      </c>
      <c r="O13" s="5">
        <v>8.1000000000000003E-2</v>
      </c>
      <c r="P13" s="5">
        <v>2.7E-2</v>
      </c>
      <c r="Q13" s="5">
        <v>0.32400000000000001</v>
      </c>
      <c r="R13" s="5">
        <v>0.51400000000000001</v>
      </c>
      <c r="S13" s="6">
        <f>(2*1+3*2+1*3+12*4+19*5)/37</f>
        <v>4.1621621621621623</v>
      </c>
      <c r="T13" s="3"/>
    </row>
    <row r="14" spans="1:20" x14ac:dyDescent="0.25">
      <c r="K14" s="2"/>
      <c r="L14" s="3"/>
      <c r="M14" s="3">
        <v>4</v>
      </c>
      <c r="N14" s="5">
        <v>2.3E-2</v>
      </c>
      <c r="O14" s="5">
        <v>7.0000000000000007E-2</v>
      </c>
      <c r="P14" s="5">
        <v>7.0000000000000007E-2</v>
      </c>
      <c r="Q14" s="5">
        <v>0.186</v>
      </c>
      <c r="R14" s="5">
        <v>0.65100000000000002</v>
      </c>
      <c r="S14" s="6">
        <f>(1*1+3*2+3*3+8*4+28*5)/43</f>
        <v>4.3720930232558137</v>
      </c>
      <c r="T14" s="3"/>
    </row>
    <row r="15" spans="1:20" x14ac:dyDescent="0.25">
      <c r="K15" s="2"/>
      <c r="L15" s="3"/>
      <c r="M15" s="3">
        <v>5</v>
      </c>
      <c r="N15" s="5">
        <v>2.3E-2</v>
      </c>
      <c r="O15" s="5">
        <v>9.2999999999999999E-2</v>
      </c>
      <c r="P15" s="5">
        <v>4.7E-2</v>
      </c>
      <c r="Q15" s="5">
        <v>0.27900000000000003</v>
      </c>
      <c r="R15" s="5">
        <v>0.55800000000000005</v>
      </c>
      <c r="S15" s="6">
        <f>(1*1+4*2+2*3+12*4+24*5)/43</f>
        <v>4.2558139534883717</v>
      </c>
      <c r="T15" s="3"/>
    </row>
    <row r="16" spans="1:20" x14ac:dyDescent="0.25">
      <c r="K16" s="2"/>
      <c r="L16" s="3"/>
      <c r="M16" s="3"/>
      <c r="N16" s="3"/>
      <c r="O16" s="3"/>
      <c r="P16" s="3"/>
      <c r="Q16" s="3"/>
      <c r="R16" s="3"/>
      <c r="S16" s="3"/>
      <c r="T16" s="3"/>
    </row>
    <row r="17" spans="11:20" x14ac:dyDescent="0.25">
      <c r="K17" s="2"/>
      <c r="L17" s="3"/>
      <c r="M17" s="3"/>
      <c r="N17" s="3"/>
      <c r="O17" s="3"/>
      <c r="P17" s="3"/>
      <c r="Q17" s="3"/>
      <c r="R17" s="3"/>
      <c r="S17" s="3"/>
      <c r="T17" s="3"/>
    </row>
    <row r="18" spans="11:20" x14ac:dyDescent="0.25">
      <c r="L18" s="2"/>
      <c r="M18" s="2"/>
      <c r="N18" s="2"/>
      <c r="O18" s="2"/>
      <c r="P18" s="2"/>
      <c r="Q18" s="2"/>
      <c r="R18" s="2"/>
      <c r="S18" s="2"/>
    </row>
    <row r="19" spans="11:20" x14ac:dyDescent="0.25">
      <c r="L19" s="2"/>
      <c r="M19" s="2"/>
      <c r="N19" s="2"/>
      <c r="O19" s="2"/>
      <c r="P19" s="2"/>
      <c r="Q19" s="2"/>
      <c r="R19" s="2"/>
      <c r="S19" s="2"/>
    </row>
    <row r="20" spans="11:20" x14ac:dyDescent="0.25">
      <c r="L20" s="2"/>
      <c r="M20" s="2"/>
      <c r="N20" s="2"/>
      <c r="O20" s="2"/>
      <c r="P20" s="2"/>
      <c r="Q20" s="2"/>
      <c r="R20" s="2"/>
      <c r="S20" s="2"/>
    </row>
    <row r="41" spans="15:25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5:25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5:25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5:25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5:25" x14ac:dyDescent="0.25"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5:25" x14ac:dyDescent="0.25">
      <c r="O46" s="2"/>
      <c r="P46" s="3"/>
      <c r="Q46" s="3"/>
      <c r="R46" s="3"/>
      <c r="S46" s="3"/>
      <c r="T46" s="3"/>
      <c r="U46" s="3"/>
      <c r="V46" s="3"/>
      <c r="W46" s="3"/>
      <c r="X46" s="2"/>
      <c r="Y46" s="2"/>
    </row>
    <row r="47" spans="15:25" x14ac:dyDescent="0.25">
      <c r="O47" s="2"/>
      <c r="P47" s="3"/>
      <c r="Q47" s="3"/>
      <c r="R47" s="3"/>
      <c r="S47" s="3"/>
      <c r="T47" s="3"/>
      <c r="U47" s="3"/>
      <c r="V47" s="3"/>
      <c r="W47" s="3"/>
      <c r="X47" s="2"/>
      <c r="Y47" s="2"/>
    </row>
    <row r="48" spans="15:25" x14ac:dyDescent="0.25"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3"/>
      <c r="X48" s="2"/>
      <c r="Y48" s="2"/>
    </row>
    <row r="49" spans="15:25" x14ac:dyDescent="0.25">
      <c r="O49" s="2"/>
      <c r="P49" s="4">
        <v>1</v>
      </c>
      <c r="Q49" s="5">
        <v>6.7000000000000004E-2</v>
      </c>
      <c r="R49" s="5">
        <v>6.7000000000000004E-2</v>
      </c>
      <c r="S49" s="5">
        <v>6.7000000000000004E-2</v>
      </c>
      <c r="T49" s="5">
        <v>0</v>
      </c>
      <c r="U49" s="5">
        <v>0.8</v>
      </c>
      <c r="V49" s="6">
        <f>(1*1+1*2+1*3+0*4+12*5)/15</f>
        <v>4.4000000000000004</v>
      </c>
      <c r="W49" s="3"/>
      <c r="X49" s="2"/>
      <c r="Y49" s="2"/>
    </row>
    <row r="50" spans="15:25" x14ac:dyDescent="0.25">
      <c r="O50" s="2"/>
      <c r="P50" s="3">
        <v>2</v>
      </c>
      <c r="Q50" s="5">
        <v>0.13300000000000001</v>
      </c>
      <c r="R50" s="5">
        <v>6.7000000000000004E-2</v>
      </c>
      <c r="S50" s="5">
        <v>0.2</v>
      </c>
      <c r="T50" s="5">
        <v>0.2</v>
      </c>
      <c r="U50" s="5">
        <v>0.4</v>
      </c>
      <c r="V50" s="6">
        <f>(2*1+1*2+3*3+3*4+6*5)/15</f>
        <v>3.6666666666666665</v>
      </c>
      <c r="W50" s="3"/>
      <c r="X50" s="2"/>
      <c r="Y50" s="2"/>
    </row>
    <row r="51" spans="15:25" x14ac:dyDescent="0.25">
      <c r="O51" s="2"/>
      <c r="P51" s="3">
        <v>3</v>
      </c>
      <c r="Q51" s="5">
        <v>7.6999999999999999E-2</v>
      </c>
      <c r="R51" s="5">
        <v>0.154</v>
      </c>
      <c r="S51" s="5">
        <v>0</v>
      </c>
      <c r="T51" s="5">
        <v>0.154</v>
      </c>
      <c r="U51" s="5">
        <v>0.61499999999999999</v>
      </c>
      <c r="V51" s="6">
        <f>(1*1+2*2+0*3+2*4+8*5)/13</f>
        <v>4.0769230769230766</v>
      </c>
      <c r="W51" s="3"/>
      <c r="X51" s="2"/>
      <c r="Y51" s="2"/>
    </row>
    <row r="52" spans="15:25" x14ac:dyDescent="0.25">
      <c r="O52" s="2"/>
      <c r="P52" s="3">
        <v>4</v>
      </c>
      <c r="Q52" s="5">
        <v>0</v>
      </c>
      <c r="R52" s="5">
        <v>6.7000000000000004E-2</v>
      </c>
      <c r="S52" s="5">
        <v>6.7000000000000004E-2</v>
      </c>
      <c r="T52" s="5">
        <v>6.7000000000000004E-2</v>
      </c>
      <c r="U52" s="5">
        <v>0.8</v>
      </c>
      <c r="V52" s="6">
        <f>(0*1+1*2+1*3+1*4+12*5)/15</f>
        <v>4.5999999999999996</v>
      </c>
      <c r="W52" s="3"/>
      <c r="X52" s="2"/>
      <c r="Y52" s="2"/>
    </row>
    <row r="53" spans="15:25" x14ac:dyDescent="0.25">
      <c r="O53" s="2"/>
      <c r="P53" s="3">
        <v>5</v>
      </c>
      <c r="Q53" s="5">
        <v>0</v>
      </c>
      <c r="R53" s="5">
        <v>0</v>
      </c>
      <c r="S53" s="5">
        <v>0</v>
      </c>
      <c r="T53" s="5">
        <v>0.33300000000000002</v>
      </c>
      <c r="U53" s="5">
        <v>0.66700000000000004</v>
      </c>
      <c r="V53" s="6">
        <f>(0*1+0*2+0*3+5*4+10*5)/15</f>
        <v>4.666666666666667</v>
      </c>
      <c r="W53" s="3"/>
      <c r="X53" s="2"/>
      <c r="Y53" s="2"/>
    </row>
    <row r="54" spans="15:25" x14ac:dyDescent="0.25">
      <c r="O54" s="2"/>
      <c r="P54" s="3"/>
      <c r="Q54" s="3"/>
      <c r="R54" s="3"/>
      <c r="S54" s="3"/>
      <c r="T54" s="3"/>
      <c r="U54" s="3"/>
      <c r="V54" s="3"/>
      <c r="W54" s="3"/>
      <c r="X54" s="2"/>
      <c r="Y54" s="2"/>
    </row>
    <row r="55" spans="15:25" x14ac:dyDescent="0.25">
      <c r="O55" s="2"/>
      <c r="P55" s="3"/>
      <c r="Q55" s="3"/>
      <c r="R55" s="3"/>
      <c r="S55" s="3"/>
      <c r="T55" s="3"/>
      <c r="U55" s="3"/>
      <c r="V55" s="3"/>
      <c r="W55" s="3"/>
      <c r="X55" s="2"/>
      <c r="Y55" s="2"/>
    </row>
    <row r="56" spans="15:25" x14ac:dyDescent="0.25"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5:25" x14ac:dyDescent="0.25"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5:25" x14ac:dyDescent="0.25"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5:25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2" spans="15:25" x14ac:dyDescent="0.25">
      <c r="P72" s="3"/>
      <c r="Q72" s="3"/>
      <c r="R72" s="3"/>
      <c r="S72" s="3"/>
      <c r="T72" s="3"/>
      <c r="U72" s="3"/>
      <c r="V72" s="3"/>
      <c r="W72" s="3"/>
    </row>
    <row r="73" spans="15:25" x14ac:dyDescent="0.25">
      <c r="O73" s="2"/>
      <c r="P73" s="3"/>
      <c r="Q73" s="3"/>
      <c r="R73" s="3"/>
      <c r="S73" s="3"/>
      <c r="T73" s="3"/>
      <c r="U73" s="3"/>
      <c r="V73" s="3"/>
      <c r="W73" s="3"/>
      <c r="X73" s="2"/>
      <c r="Y73" s="2"/>
    </row>
    <row r="74" spans="15:25" x14ac:dyDescent="0.25">
      <c r="O74" s="2"/>
      <c r="P74" s="3"/>
      <c r="Q74" s="3"/>
      <c r="R74" s="3"/>
      <c r="S74" s="3"/>
      <c r="T74" s="3"/>
      <c r="U74" s="3"/>
      <c r="V74" s="3"/>
      <c r="W74" s="3"/>
      <c r="X74" s="2"/>
      <c r="Y74" s="2"/>
    </row>
    <row r="75" spans="15:25" x14ac:dyDescent="0.25">
      <c r="O75" s="2"/>
      <c r="P75" s="3"/>
      <c r="Q75" s="3"/>
      <c r="R75" s="3"/>
      <c r="S75" s="3"/>
      <c r="T75" s="3"/>
      <c r="U75" s="3"/>
      <c r="V75" s="3"/>
      <c r="W75" s="3"/>
      <c r="X75" s="2"/>
      <c r="Y75" s="2"/>
    </row>
    <row r="76" spans="15:25" x14ac:dyDescent="0.25">
      <c r="O76" s="2"/>
      <c r="P76" s="3"/>
      <c r="Q76" s="3"/>
      <c r="R76" s="3" t="s">
        <v>12</v>
      </c>
      <c r="S76" s="3" t="s">
        <v>13</v>
      </c>
      <c r="T76" s="3" t="s">
        <v>14</v>
      </c>
      <c r="U76" s="3" t="s">
        <v>15</v>
      </c>
      <c r="V76" s="3" t="s">
        <v>16</v>
      </c>
      <c r="W76" s="3"/>
      <c r="X76" s="2"/>
      <c r="Y76" s="2"/>
    </row>
    <row r="77" spans="15:25" x14ac:dyDescent="0.25">
      <c r="O77" s="2"/>
      <c r="P77" s="3"/>
      <c r="Q77" s="3" t="s">
        <v>7</v>
      </c>
      <c r="R77" s="5">
        <f>16/R83</f>
        <v>0.37209302325581395</v>
      </c>
      <c r="S77" s="5">
        <v>0.19</v>
      </c>
      <c r="T77" s="5">
        <v>0.23799999999999999</v>
      </c>
      <c r="U77" s="5">
        <v>0.16700000000000001</v>
      </c>
      <c r="V77" s="5">
        <v>2.8000000000000001E-2</v>
      </c>
      <c r="W77" s="3"/>
      <c r="X77" s="2"/>
      <c r="Y77" s="2"/>
    </row>
    <row r="78" spans="15:25" x14ac:dyDescent="0.25">
      <c r="O78" s="2"/>
      <c r="P78" s="3"/>
      <c r="Q78" s="3" t="s">
        <v>8</v>
      </c>
      <c r="R78" s="5">
        <f>11/R83</f>
        <v>0.2558139534883721</v>
      </c>
      <c r="S78" s="5">
        <v>0.33300000000000002</v>
      </c>
      <c r="T78" s="5">
        <v>0.19</v>
      </c>
      <c r="U78" s="5">
        <v>0.19</v>
      </c>
      <c r="V78" s="5">
        <v>2.8000000000000001E-2</v>
      </c>
      <c r="W78" s="3"/>
      <c r="X78" s="2"/>
      <c r="Y78" s="2"/>
    </row>
    <row r="79" spans="15:25" x14ac:dyDescent="0.25">
      <c r="O79" s="2"/>
      <c r="P79" s="3"/>
      <c r="Q79" s="3" t="s">
        <v>9</v>
      </c>
      <c r="R79" s="5">
        <f>6/R83</f>
        <v>0.13953488372093023</v>
      </c>
      <c r="S79" s="5">
        <v>0.14299999999999999</v>
      </c>
      <c r="T79" s="5">
        <v>0.19</v>
      </c>
      <c r="U79" s="5">
        <v>0.5</v>
      </c>
      <c r="V79" s="5">
        <v>2.8000000000000001E-2</v>
      </c>
      <c r="W79" s="3"/>
      <c r="X79" s="2"/>
      <c r="Y79" s="2"/>
    </row>
    <row r="80" spans="15:25" x14ac:dyDescent="0.25">
      <c r="O80" s="2"/>
      <c r="P80" s="3"/>
      <c r="Q80" s="3" t="s">
        <v>10</v>
      </c>
      <c r="R80" s="5">
        <f>9/R83</f>
        <v>0.20930232558139536</v>
      </c>
      <c r="S80" s="5">
        <v>0.31</v>
      </c>
      <c r="T80" s="5">
        <v>0.38100000000000001</v>
      </c>
      <c r="U80" s="5">
        <v>9.5000000000000001E-2</v>
      </c>
      <c r="V80" s="5">
        <v>0</v>
      </c>
      <c r="W80" s="3"/>
      <c r="X80" s="2"/>
      <c r="Y80" s="2"/>
    </row>
    <row r="81" spans="15:25" x14ac:dyDescent="0.25">
      <c r="O81" s="2"/>
      <c r="P81" s="3"/>
      <c r="Q81" s="3" t="s">
        <v>11</v>
      </c>
      <c r="R81" s="5">
        <f>1/R83</f>
        <v>2.3255813953488372E-2</v>
      </c>
      <c r="S81" s="5">
        <v>2.4E-2</v>
      </c>
      <c r="T81" s="5">
        <v>0</v>
      </c>
      <c r="U81" s="5">
        <v>4.8000000000000001E-2</v>
      </c>
      <c r="V81" s="5">
        <v>0.91700000000000004</v>
      </c>
      <c r="W81" s="3"/>
      <c r="X81" s="2"/>
      <c r="Y81" s="2"/>
    </row>
    <row r="82" spans="15:25" x14ac:dyDescent="0.25">
      <c r="O82" s="2"/>
      <c r="P82" s="3"/>
      <c r="Q82" s="3"/>
      <c r="R82" s="3"/>
      <c r="S82" s="3"/>
      <c r="T82" s="3"/>
      <c r="U82" s="3"/>
      <c r="V82" s="3"/>
      <c r="W82" s="3"/>
      <c r="X82" s="2"/>
      <c r="Y82" s="2"/>
    </row>
    <row r="83" spans="15:25" x14ac:dyDescent="0.25">
      <c r="O83" s="2"/>
      <c r="P83" s="3"/>
      <c r="Q83" s="3"/>
      <c r="R83" s="3">
        <v>43</v>
      </c>
      <c r="S83" s="3"/>
      <c r="T83" s="3"/>
      <c r="U83" s="3"/>
      <c r="V83" s="3"/>
      <c r="W83" s="3"/>
      <c r="X83" s="2"/>
      <c r="Y83" s="2"/>
    </row>
    <row r="84" spans="15:25" x14ac:dyDescent="0.25">
      <c r="O84" s="2"/>
      <c r="P84" s="3"/>
      <c r="Q84" s="3"/>
      <c r="R84" s="3"/>
      <c r="S84" s="3"/>
      <c r="T84" s="3"/>
      <c r="U84" s="3"/>
      <c r="V84" s="3"/>
      <c r="W84" s="3"/>
      <c r="X84" s="2"/>
      <c r="Y84" s="2"/>
    </row>
    <row r="85" spans="15:25" x14ac:dyDescent="0.25">
      <c r="O85" s="2"/>
      <c r="P85" s="3"/>
      <c r="Q85" s="3"/>
      <c r="R85" s="3"/>
      <c r="S85" s="3"/>
      <c r="T85" s="3"/>
      <c r="U85" s="3"/>
      <c r="V85" s="3"/>
      <c r="W85" s="3"/>
      <c r="X85" s="2"/>
      <c r="Y85" s="2"/>
    </row>
    <row r="86" spans="15:25" x14ac:dyDescent="0.25">
      <c r="P86" s="3"/>
      <c r="Q86" s="3"/>
      <c r="R86" s="3"/>
      <c r="S86" s="3"/>
      <c r="T86" s="3"/>
      <c r="U86" s="3"/>
      <c r="V86" s="3"/>
      <c r="W86" s="3"/>
      <c r="X86" s="2"/>
      <c r="Y86" s="2"/>
    </row>
    <row r="87" spans="15:25" x14ac:dyDescent="0.25">
      <c r="P87" s="3"/>
      <c r="Q87" s="3"/>
      <c r="R87" s="3"/>
      <c r="S87" s="3"/>
      <c r="T87" s="3"/>
      <c r="U87" s="3"/>
      <c r="V87" s="3"/>
      <c r="W87" s="3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1:Y51"/>
  <sheetViews>
    <sheetView showGridLines="0" workbookViewId="0">
      <selection activeCell="U63" sqref="U63"/>
    </sheetView>
  </sheetViews>
  <sheetFormatPr defaultRowHeight="15" x14ac:dyDescent="0.25"/>
  <sheetData>
    <row r="1" spans="15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5:25" x14ac:dyDescent="0.25"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5:25" x14ac:dyDescent="0.25"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5:25" x14ac:dyDescent="0.25">
      <c r="O4" s="3"/>
      <c r="P4" s="3"/>
      <c r="Q4" s="3"/>
      <c r="R4" s="3"/>
      <c r="S4" s="3"/>
      <c r="T4" s="3"/>
      <c r="U4" s="3"/>
      <c r="V4" s="3"/>
      <c r="W4" s="2"/>
      <c r="X4" s="2"/>
      <c r="Y4" s="2"/>
    </row>
    <row r="5" spans="15:25" x14ac:dyDescent="0.25">
      <c r="O5" s="3"/>
      <c r="P5" s="3"/>
      <c r="Q5" s="3"/>
      <c r="R5" s="3"/>
      <c r="S5" s="3"/>
      <c r="T5" s="3"/>
      <c r="U5" s="3"/>
      <c r="V5" s="3"/>
      <c r="W5" s="2"/>
      <c r="X5" s="2"/>
      <c r="Y5" s="2"/>
    </row>
    <row r="6" spans="15:25" x14ac:dyDescent="0.25">
      <c r="O6" s="3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5:25" x14ac:dyDescent="0.25">
      <c r="O7" s="3"/>
      <c r="P7" s="4">
        <v>1</v>
      </c>
      <c r="Q7" s="5">
        <v>9.5000000000000001E-2</v>
      </c>
      <c r="R7" s="5">
        <v>9.5000000000000001E-2</v>
      </c>
      <c r="S7" s="5">
        <v>0.214</v>
      </c>
      <c r="T7" s="5">
        <v>0.31</v>
      </c>
      <c r="U7" s="5">
        <v>0.28599999999999998</v>
      </c>
      <c r="V7" s="6">
        <f>(4*1+4*2+9*3+13*4+12*5)/42</f>
        <v>3.5952380952380953</v>
      </c>
      <c r="W7" s="2"/>
      <c r="X7" s="2"/>
      <c r="Y7" s="2"/>
    </row>
    <row r="8" spans="15:25" x14ac:dyDescent="0.25">
      <c r="O8" s="3"/>
      <c r="P8" s="3">
        <v>2</v>
      </c>
      <c r="Q8" s="5">
        <v>9.5000000000000001E-2</v>
      </c>
      <c r="R8" s="5">
        <v>4.8000000000000001E-2</v>
      </c>
      <c r="S8" s="5">
        <v>0.28599999999999998</v>
      </c>
      <c r="T8" s="5">
        <v>0.19</v>
      </c>
      <c r="U8" s="5">
        <v>0.38100000000000001</v>
      </c>
      <c r="V8" s="6">
        <f>(4*1+2*2+12*3+8*4+16*5)/42</f>
        <v>3.7142857142857144</v>
      </c>
      <c r="W8" s="2"/>
      <c r="X8" s="2"/>
      <c r="Y8" s="2"/>
    </row>
    <row r="9" spans="15:25" x14ac:dyDescent="0.25">
      <c r="O9" s="3"/>
      <c r="P9" s="3">
        <v>3</v>
      </c>
      <c r="Q9" s="5">
        <v>7.2999999999999995E-2</v>
      </c>
      <c r="R9" s="5">
        <v>0.14599999999999999</v>
      </c>
      <c r="S9" s="5">
        <v>0.26800000000000002</v>
      </c>
      <c r="T9" s="5">
        <v>0.22</v>
      </c>
      <c r="U9" s="5">
        <v>0.29299999999999998</v>
      </c>
      <c r="V9" s="6">
        <f>(3*1+6*2+11*3+9*4+12*5)/41</f>
        <v>3.5121951219512195</v>
      </c>
      <c r="W9" s="2"/>
      <c r="X9" s="2"/>
      <c r="Y9" s="2"/>
    </row>
    <row r="10" spans="15:25" x14ac:dyDescent="0.25">
      <c r="O10" s="3"/>
      <c r="P10" s="3">
        <v>4</v>
      </c>
      <c r="Q10" s="5">
        <v>0.14299999999999999</v>
      </c>
      <c r="R10" s="5">
        <v>0.2</v>
      </c>
      <c r="S10" s="5">
        <v>0.25700000000000001</v>
      </c>
      <c r="T10" s="5">
        <v>0.14299999999999999</v>
      </c>
      <c r="U10" s="5">
        <v>0.25700000000000001</v>
      </c>
      <c r="V10" s="6">
        <f>(5*1+7*2+9*3+5*4+9*5)/35</f>
        <v>3.1714285714285713</v>
      </c>
      <c r="W10" s="2"/>
      <c r="X10" s="2"/>
      <c r="Y10" s="2"/>
    </row>
    <row r="11" spans="15:25" x14ac:dyDescent="0.25">
      <c r="O11" s="3"/>
      <c r="P11" s="3"/>
      <c r="Q11" s="3"/>
      <c r="R11" s="3"/>
      <c r="S11" s="3"/>
      <c r="T11" s="3"/>
      <c r="U11" s="3"/>
      <c r="V11" s="3"/>
      <c r="W11" s="2"/>
      <c r="X11" s="2"/>
      <c r="Y11" s="2"/>
    </row>
    <row r="12" spans="15:25" x14ac:dyDescent="0.25">
      <c r="O12" s="3"/>
      <c r="P12" s="3"/>
      <c r="Q12" s="3"/>
      <c r="R12" s="3"/>
      <c r="S12" s="3"/>
      <c r="T12" s="3"/>
      <c r="U12" s="3"/>
      <c r="V12" s="3"/>
      <c r="W12" s="2"/>
      <c r="X12" s="2"/>
      <c r="Y12" s="2"/>
    </row>
    <row r="13" spans="15:25" x14ac:dyDescent="0.25">
      <c r="O13" s="3"/>
      <c r="P13" s="3"/>
      <c r="Q13" s="3"/>
      <c r="R13" s="3"/>
      <c r="S13" s="3"/>
      <c r="T13" s="3"/>
      <c r="U13" s="3"/>
      <c r="V13" s="3"/>
      <c r="W13" s="2"/>
      <c r="X13" s="2"/>
    </row>
    <row r="14" spans="15:25" x14ac:dyDescent="0.25">
      <c r="O14" s="2"/>
      <c r="P14" s="2"/>
      <c r="Q14" s="2"/>
      <c r="R14" s="2"/>
      <c r="S14" s="2"/>
      <c r="T14" s="2"/>
      <c r="U14" s="2"/>
      <c r="V14" s="2"/>
      <c r="W14" s="2"/>
    </row>
    <row r="40" spans="14:25" x14ac:dyDescent="0.25">
      <c r="N40" s="2"/>
      <c r="O40" s="2"/>
      <c r="P40" s="3"/>
      <c r="Q40" s="3"/>
      <c r="R40" s="3"/>
      <c r="S40" s="3"/>
      <c r="T40" s="3"/>
      <c r="U40" s="3"/>
      <c r="V40" s="3"/>
      <c r="W40" s="3"/>
      <c r="X40" s="3"/>
      <c r="Y40" s="2"/>
    </row>
    <row r="41" spans="14:25" x14ac:dyDescent="0.25">
      <c r="N41" s="2"/>
      <c r="O41" s="2"/>
      <c r="P41" s="3"/>
      <c r="Q41" s="3"/>
      <c r="R41" s="3"/>
      <c r="S41" s="3"/>
      <c r="T41" s="3"/>
      <c r="U41" s="3"/>
      <c r="V41" s="3"/>
      <c r="W41" s="3"/>
      <c r="X41" s="3"/>
      <c r="Y41" s="2"/>
    </row>
    <row r="42" spans="14:25" x14ac:dyDescent="0.25">
      <c r="N42" s="2"/>
      <c r="O42" s="2"/>
      <c r="P42" s="3"/>
      <c r="Q42" s="3"/>
      <c r="R42" s="3"/>
      <c r="S42" s="3"/>
      <c r="T42" s="3"/>
      <c r="U42" s="3"/>
      <c r="V42" s="3"/>
      <c r="W42" s="3"/>
      <c r="X42" s="3"/>
      <c r="Y42" s="2"/>
    </row>
    <row r="43" spans="14:25" x14ac:dyDescent="0.25">
      <c r="N43" s="2"/>
      <c r="O43" s="2"/>
      <c r="P43" s="3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3"/>
      <c r="Y43" s="2"/>
    </row>
    <row r="44" spans="14:25" x14ac:dyDescent="0.25">
      <c r="N44" s="2"/>
      <c r="O44" s="2"/>
      <c r="P44" s="3"/>
      <c r="Q44" s="4">
        <v>1</v>
      </c>
      <c r="R44" s="5">
        <v>0</v>
      </c>
      <c r="S44" s="5">
        <v>0.2</v>
      </c>
      <c r="T44" s="5">
        <v>0.2</v>
      </c>
      <c r="U44" s="5">
        <v>0.26700000000000002</v>
      </c>
      <c r="V44" s="5">
        <v>0.33300000000000002</v>
      </c>
      <c r="W44" s="6">
        <f>(0*1+3*2+3*3+4*4+5*5)/15</f>
        <v>3.7333333333333334</v>
      </c>
      <c r="X44" s="3"/>
      <c r="Y44" s="2"/>
    </row>
    <row r="45" spans="14:25" x14ac:dyDescent="0.25">
      <c r="N45" s="2"/>
      <c r="O45" s="2"/>
      <c r="P45" s="3"/>
      <c r="Q45" s="3">
        <v>2</v>
      </c>
      <c r="R45" s="5">
        <v>0.13300000000000001</v>
      </c>
      <c r="S45" s="5">
        <v>0.13300000000000001</v>
      </c>
      <c r="T45" s="5">
        <v>0.13300000000000001</v>
      </c>
      <c r="U45" s="5">
        <v>0.13300000000000001</v>
      </c>
      <c r="V45" s="5">
        <v>0.46700000000000003</v>
      </c>
      <c r="W45" s="6">
        <f>(2*1+2*2+2*3+2*4+7*5)/15</f>
        <v>3.6666666666666665</v>
      </c>
      <c r="X45" s="3"/>
      <c r="Y45" s="2"/>
    </row>
    <row r="46" spans="14:25" x14ac:dyDescent="0.25">
      <c r="N46" s="2"/>
      <c r="O46" s="2"/>
      <c r="P46" s="3"/>
      <c r="Q46" s="3">
        <v>3</v>
      </c>
      <c r="R46" s="5">
        <v>6.7000000000000004E-2</v>
      </c>
      <c r="S46" s="5">
        <v>0.2</v>
      </c>
      <c r="T46" s="5">
        <v>0.33300000000000002</v>
      </c>
      <c r="U46" s="5">
        <v>0.13300000000000001</v>
      </c>
      <c r="V46" s="5">
        <v>0.26700000000000002</v>
      </c>
      <c r="W46" s="6">
        <f>(1*1+3*2+5*3+2*4+4*5)/15</f>
        <v>3.3333333333333335</v>
      </c>
      <c r="X46" s="3"/>
      <c r="Y46" s="2"/>
    </row>
    <row r="47" spans="14:25" x14ac:dyDescent="0.25">
      <c r="N47" s="2"/>
      <c r="O47" s="2"/>
      <c r="P47" s="3"/>
      <c r="Q47" s="3">
        <v>4</v>
      </c>
      <c r="R47" s="5">
        <v>0.13300000000000001</v>
      </c>
      <c r="S47" s="5">
        <v>0.2</v>
      </c>
      <c r="T47" s="5">
        <v>0.4</v>
      </c>
      <c r="U47" s="5">
        <v>6.7000000000000004E-2</v>
      </c>
      <c r="V47" s="5">
        <v>0.2</v>
      </c>
      <c r="W47" s="6">
        <f>(2*1+3*2+6*3+1*4+3*5)/15</f>
        <v>3</v>
      </c>
      <c r="X47" s="3"/>
      <c r="Y47" s="2"/>
    </row>
    <row r="48" spans="14:25" x14ac:dyDescent="0.25">
      <c r="N48" s="2"/>
      <c r="O48" s="2"/>
      <c r="P48" s="3"/>
      <c r="Q48" s="3"/>
      <c r="R48" s="3"/>
      <c r="S48" s="3"/>
      <c r="T48" s="3"/>
      <c r="U48" s="3"/>
      <c r="V48" s="3"/>
      <c r="W48" s="3"/>
      <c r="X48" s="3"/>
      <c r="Y48" s="2"/>
    </row>
    <row r="49" spans="14:25" x14ac:dyDescent="0.25">
      <c r="N49" s="2"/>
      <c r="O49" s="2"/>
      <c r="P49" s="3"/>
      <c r="Q49" s="3"/>
      <c r="R49" s="3"/>
      <c r="S49" s="3"/>
      <c r="T49" s="3"/>
      <c r="U49" s="3"/>
      <c r="V49" s="3"/>
      <c r="W49" s="3"/>
      <c r="X49" s="3"/>
      <c r="Y49" s="2"/>
    </row>
    <row r="50" spans="14:25" x14ac:dyDescent="0.25">
      <c r="P50" s="3"/>
      <c r="Q50" s="3"/>
      <c r="R50" s="3"/>
      <c r="S50" s="3"/>
      <c r="T50" s="3"/>
      <c r="U50" s="3"/>
      <c r="V50" s="3"/>
      <c r="W50" s="3"/>
      <c r="X50" s="3"/>
    </row>
    <row r="51" spans="14:25" x14ac:dyDescent="0.25">
      <c r="P51" s="3"/>
      <c r="Q51" s="3"/>
      <c r="R51" s="3"/>
      <c r="S51" s="3"/>
      <c r="T51" s="3"/>
      <c r="U51" s="3"/>
      <c r="V51" s="3"/>
      <c r="W51" s="3"/>
      <c r="X51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S87"/>
  <sheetViews>
    <sheetView showGridLines="0" workbookViewId="0">
      <selection activeCell="D90" sqref="D90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3" t="s">
        <v>20</v>
      </c>
      <c r="C4" s="34"/>
      <c r="D4" s="34"/>
      <c r="E4" s="34"/>
      <c r="F4" s="35"/>
    </row>
    <row r="5" spans="2:18" x14ac:dyDescent="0.25">
      <c r="B5" s="8"/>
      <c r="C5" s="9" t="s">
        <v>17</v>
      </c>
      <c r="D5" s="9" t="s">
        <v>18</v>
      </c>
      <c r="E5" s="9" t="s">
        <v>19</v>
      </c>
      <c r="F5" s="10" t="s">
        <v>18</v>
      </c>
    </row>
    <row r="6" spans="2:18" ht="24" x14ac:dyDescent="0.25">
      <c r="B6" s="11" t="s">
        <v>22</v>
      </c>
      <c r="C6" s="14">
        <v>26</v>
      </c>
      <c r="D6" s="15">
        <f>C6/48</f>
        <v>0.54166666666666663</v>
      </c>
      <c r="E6" s="14">
        <v>22</v>
      </c>
      <c r="F6" s="16">
        <f>E6/48</f>
        <v>0.45833333333333331</v>
      </c>
    </row>
    <row r="7" spans="2:18" ht="24" x14ac:dyDescent="0.25">
      <c r="B7" s="12" t="s">
        <v>23</v>
      </c>
      <c r="C7" s="17">
        <v>30</v>
      </c>
      <c r="D7" s="29">
        <f t="shared" ref="D7:D10" si="0">C7/48</f>
        <v>0.625</v>
      </c>
      <c r="E7" s="17">
        <v>18</v>
      </c>
      <c r="F7" s="31">
        <f t="shared" ref="F7:F10" si="1">E7/48</f>
        <v>0.375</v>
      </c>
    </row>
    <row r="8" spans="2:18" ht="24" x14ac:dyDescent="0.25">
      <c r="B8" s="11" t="s">
        <v>24</v>
      </c>
      <c r="C8" s="14">
        <v>44</v>
      </c>
      <c r="D8" s="28">
        <f t="shared" si="0"/>
        <v>0.91666666666666663</v>
      </c>
      <c r="E8" s="14">
        <v>4</v>
      </c>
      <c r="F8" s="30">
        <f t="shared" si="1"/>
        <v>8.3333333333333329E-2</v>
      </c>
    </row>
    <row r="9" spans="2:18" ht="48" x14ac:dyDescent="0.25">
      <c r="B9" s="12" t="s">
        <v>25</v>
      </c>
      <c r="C9" s="17">
        <v>34</v>
      </c>
      <c r="D9" s="29">
        <f t="shared" si="0"/>
        <v>0.70833333333333337</v>
      </c>
      <c r="E9" s="17">
        <v>14</v>
      </c>
      <c r="F9" s="31">
        <f t="shared" si="1"/>
        <v>0.29166666666666669</v>
      </c>
    </row>
    <row r="10" spans="2:18" ht="24" x14ac:dyDescent="0.25">
      <c r="B10" s="13" t="s">
        <v>27</v>
      </c>
      <c r="C10" s="18">
        <v>42</v>
      </c>
      <c r="D10" s="19">
        <f t="shared" si="0"/>
        <v>0.875</v>
      </c>
      <c r="E10" s="18">
        <v>6</v>
      </c>
      <c r="F10" s="19">
        <f t="shared" si="1"/>
        <v>0.125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21</v>
      </c>
      <c r="G16" s="2"/>
      <c r="H16" s="2"/>
      <c r="I16" s="3"/>
      <c r="J16" s="3"/>
      <c r="K16" s="3"/>
      <c r="L16" s="3"/>
      <c r="M16" s="3"/>
      <c r="N16" s="3"/>
      <c r="O16" s="3"/>
      <c r="P16" s="3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2"/>
      <c r="R17" s="2"/>
    </row>
    <row r="18" spans="7:18" x14ac:dyDescent="0.25">
      <c r="G18" s="2"/>
      <c r="H18" s="2"/>
      <c r="I18" s="4">
        <v>1</v>
      </c>
      <c r="J18" s="5">
        <v>5.7000000000000002E-2</v>
      </c>
      <c r="K18" s="5">
        <v>0.14299999999999999</v>
      </c>
      <c r="L18" s="5">
        <v>0.14299999999999999</v>
      </c>
      <c r="M18" s="5">
        <v>0.22900000000000001</v>
      </c>
      <c r="N18" s="5">
        <v>0.42899999999999999</v>
      </c>
      <c r="O18" s="6">
        <f>(2*1+5*2+5*3+8*4+15*5)/35</f>
        <v>3.8285714285714287</v>
      </c>
      <c r="P18" s="3"/>
      <c r="Q18" s="2"/>
      <c r="R18" s="2"/>
    </row>
    <row r="19" spans="7:18" x14ac:dyDescent="0.25">
      <c r="G19" s="2"/>
      <c r="H19" s="2"/>
      <c r="I19" s="3">
        <v>2</v>
      </c>
      <c r="J19" s="5">
        <v>2.8000000000000001E-2</v>
      </c>
      <c r="K19" s="5">
        <v>0.16700000000000001</v>
      </c>
      <c r="L19" s="5">
        <v>0.111</v>
      </c>
      <c r="M19" s="5">
        <v>0.25</v>
      </c>
      <c r="N19" s="5">
        <v>0.44400000000000001</v>
      </c>
      <c r="O19" s="6">
        <f>(1*1+6*2+4*3+9*4+16*5)/36</f>
        <v>3.9166666666666665</v>
      </c>
      <c r="P19" s="3"/>
      <c r="Q19" s="2"/>
      <c r="R19" s="2"/>
    </row>
    <row r="20" spans="7:18" x14ac:dyDescent="0.25">
      <c r="G20" s="2"/>
      <c r="H20" s="2"/>
      <c r="I20" s="3">
        <v>3</v>
      </c>
      <c r="J20" s="5">
        <v>5.2999999999999999E-2</v>
      </c>
      <c r="K20" s="5">
        <v>2.5999999999999999E-2</v>
      </c>
      <c r="L20" s="5">
        <v>0.13200000000000001</v>
      </c>
      <c r="M20" s="5">
        <v>0.316</v>
      </c>
      <c r="N20" s="5">
        <v>0.47399999999999998</v>
      </c>
      <c r="O20" s="6">
        <f>(2*1+1*2+5*3+12*4+18*5)/38</f>
        <v>4.1315789473684212</v>
      </c>
      <c r="P20" s="3"/>
      <c r="Q20" s="2"/>
      <c r="R20" s="2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3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7:19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7:19" x14ac:dyDescent="0.25"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3"/>
    </row>
    <row r="41" spans="7:19" x14ac:dyDescent="0.25">
      <c r="G41" s="2"/>
      <c r="H41" s="2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7:19" x14ac:dyDescent="0.25">
      <c r="G42" s="2"/>
      <c r="H42" s="2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7:19" x14ac:dyDescent="0.25">
      <c r="G43" s="2"/>
      <c r="H43" s="2"/>
      <c r="I43" s="2"/>
      <c r="J43" s="3"/>
      <c r="K43" s="3"/>
      <c r="L43" s="3"/>
      <c r="M43" s="3"/>
      <c r="N43" s="3"/>
      <c r="O43" s="3"/>
      <c r="P43" s="3"/>
      <c r="Q43" s="3"/>
      <c r="R43" s="2"/>
      <c r="S43" s="3"/>
    </row>
    <row r="44" spans="7:19" x14ac:dyDescent="0.25"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3"/>
      <c r="R44" s="2"/>
      <c r="S44" s="3"/>
    </row>
    <row r="45" spans="7:19" x14ac:dyDescent="0.25">
      <c r="G45" s="2"/>
      <c r="H45" s="2"/>
      <c r="I45" s="2"/>
      <c r="J45" s="4">
        <v>1</v>
      </c>
      <c r="K45" s="5">
        <v>0</v>
      </c>
      <c r="L45" s="5">
        <v>0.13300000000000001</v>
      </c>
      <c r="M45" s="5">
        <v>6.7000000000000004E-2</v>
      </c>
      <c r="N45" s="5">
        <v>0.33300000000000002</v>
      </c>
      <c r="O45" s="5">
        <v>0.46700000000000003</v>
      </c>
      <c r="P45" s="6">
        <f>(0*1+2*2+1*3+5*4+7*5)/15</f>
        <v>4.1333333333333337</v>
      </c>
      <c r="Q45" s="3"/>
      <c r="R45" s="2"/>
      <c r="S45" s="3"/>
    </row>
    <row r="46" spans="7:19" x14ac:dyDescent="0.25">
      <c r="G46" s="2"/>
      <c r="H46" s="2"/>
      <c r="I46" s="2"/>
      <c r="J46" s="3">
        <v>2</v>
      </c>
      <c r="K46" s="5">
        <v>0</v>
      </c>
      <c r="L46" s="5">
        <v>6.7000000000000004E-2</v>
      </c>
      <c r="M46" s="5">
        <v>6.7000000000000004E-2</v>
      </c>
      <c r="N46" s="5">
        <v>0.33300000000000002</v>
      </c>
      <c r="O46" s="5">
        <v>0.53300000000000003</v>
      </c>
      <c r="P46" s="6">
        <f>(0*1+1*2+1*3+5*4+8*5)/15</f>
        <v>4.333333333333333</v>
      </c>
      <c r="Q46" s="3"/>
      <c r="R46" s="2"/>
      <c r="S46" s="3"/>
    </row>
    <row r="47" spans="7:19" x14ac:dyDescent="0.25">
      <c r="G47" s="2"/>
      <c r="H47" s="2"/>
      <c r="I47" s="2"/>
      <c r="J47" s="3">
        <v>3</v>
      </c>
      <c r="K47" s="5">
        <v>0</v>
      </c>
      <c r="L47" s="5">
        <v>0</v>
      </c>
      <c r="M47" s="5">
        <v>0.2</v>
      </c>
      <c r="N47" s="5">
        <v>0.33300000000000002</v>
      </c>
      <c r="O47" s="5">
        <v>0.46700000000000003</v>
      </c>
      <c r="P47" s="6">
        <f>(0*1+0*2+3*3+5*4+7*5)/15</f>
        <v>4.2666666666666666</v>
      </c>
      <c r="Q47" s="3"/>
      <c r="R47" s="2"/>
      <c r="S47" s="3"/>
    </row>
    <row r="48" spans="7:19" x14ac:dyDescent="0.25"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3"/>
    </row>
    <row r="49" spans="7:19" x14ac:dyDescent="0.25"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7:19" x14ac:dyDescent="0.25"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3"/>
    </row>
    <row r="51" spans="7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7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6" t="s">
        <v>26</v>
      </c>
      <c r="C66" s="37"/>
      <c r="D66" s="37"/>
      <c r="E66" s="37"/>
      <c r="F66" s="38"/>
    </row>
    <row r="67" spans="2:6" x14ac:dyDescent="0.25">
      <c r="B67" s="8"/>
      <c r="C67" s="9" t="s">
        <v>17</v>
      </c>
      <c r="D67" s="9" t="s">
        <v>18</v>
      </c>
      <c r="E67" s="9" t="s">
        <v>19</v>
      </c>
      <c r="F67" s="10" t="s">
        <v>18</v>
      </c>
    </row>
    <row r="68" spans="2:6" ht="36" customHeight="1" x14ac:dyDescent="0.25">
      <c r="B68" s="11" t="s">
        <v>28</v>
      </c>
      <c r="C68" s="14">
        <v>29</v>
      </c>
      <c r="D68" s="15">
        <f>C68/48</f>
        <v>0.60416666666666663</v>
      </c>
      <c r="E68" s="14">
        <v>19</v>
      </c>
      <c r="F68" s="16">
        <f>E68/48</f>
        <v>0.39583333333333331</v>
      </c>
    </row>
    <row r="69" spans="2:6" ht="36" x14ac:dyDescent="0.25">
      <c r="B69" s="12" t="s">
        <v>29</v>
      </c>
      <c r="C69" s="17">
        <v>44</v>
      </c>
      <c r="D69" s="29">
        <f t="shared" ref="D69:D72" si="2">C69/48</f>
        <v>0.91666666666666663</v>
      </c>
      <c r="E69" s="17">
        <v>4</v>
      </c>
      <c r="F69" s="31">
        <f t="shared" ref="F69:F72" si="3">E69/48</f>
        <v>8.3333333333333329E-2</v>
      </c>
    </row>
    <row r="70" spans="2:6" ht="48" x14ac:dyDescent="0.25">
      <c r="B70" s="11" t="s">
        <v>30</v>
      </c>
      <c r="C70" s="14">
        <v>41</v>
      </c>
      <c r="D70" s="28">
        <f t="shared" si="2"/>
        <v>0.85416666666666663</v>
      </c>
      <c r="E70" s="14">
        <v>7</v>
      </c>
      <c r="F70" s="30">
        <f t="shared" si="3"/>
        <v>0.14583333333333334</v>
      </c>
    </row>
    <row r="71" spans="2:6" ht="48" x14ac:dyDescent="0.25">
      <c r="B71" s="12" t="s">
        <v>31</v>
      </c>
      <c r="C71" s="17">
        <v>44</v>
      </c>
      <c r="D71" s="29">
        <f t="shared" si="2"/>
        <v>0.91666666666666663</v>
      </c>
      <c r="E71" s="17">
        <v>4</v>
      </c>
      <c r="F71" s="31">
        <f t="shared" si="3"/>
        <v>8.3333333333333329E-2</v>
      </c>
    </row>
    <row r="72" spans="2:6" ht="24" x14ac:dyDescent="0.25">
      <c r="B72" s="13" t="s">
        <v>27</v>
      </c>
      <c r="C72" s="18">
        <v>44</v>
      </c>
      <c r="D72" s="19">
        <f t="shared" si="2"/>
        <v>0.91666666666666663</v>
      </c>
      <c r="E72" s="18">
        <v>4</v>
      </c>
      <c r="F72" s="20">
        <f t="shared" si="3"/>
        <v>8.3333333333333329E-2</v>
      </c>
    </row>
    <row r="77" spans="2:6" ht="36" customHeight="1" x14ac:dyDescent="0.25">
      <c r="B77" s="33" t="s">
        <v>32</v>
      </c>
      <c r="C77" s="39"/>
      <c r="D77" s="39"/>
      <c r="E77" s="39"/>
      <c r="F77" s="40"/>
    </row>
    <row r="78" spans="2:6" x14ac:dyDescent="0.25">
      <c r="B78" s="8"/>
      <c r="C78" s="9" t="s">
        <v>17</v>
      </c>
      <c r="D78" s="9" t="s">
        <v>18</v>
      </c>
      <c r="E78" s="9" t="s">
        <v>19</v>
      </c>
      <c r="F78" s="10" t="s">
        <v>18</v>
      </c>
    </row>
    <row r="79" spans="2:6" ht="24" x14ac:dyDescent="0.25">
      <c r="B79" s="11" t="s">
        <v>33</v>
      </c>
      <c r="C79" s="14">
        <v>14</v>
      </c>
      <c r="D79" s="26">
        <f>C79/48</f>
        <v>0.29166666666666669</v>
      </c>
      <c r="E79" s="14">
        <v>34</v>
      </c>
      <c r="F79" s="27">
        <f>E79/48</f>
        <v>0.70833333333333337</v>
      </c>
    </row>
    <row r="80" spans="2:6" ht="24" x14ac:dyDescent="0.25">
      <c r="B80" s="12" t="s">
        <v>34</v>
      </c>
      <c r="C80" s="17">
        <v>46</v>
      </c>
      <c r="D80" s="29">
        <f t="shared" ref="D80:D87" si="4">C80/48</f>
        <v>0.95833333333333337</v>
      </c>
      <c r="E80" s="17">
        <v>2</v>
      </c>
      <c r="F80" s="31">
        <f t="shared" ref="F80:F87" si="5">E80/48</f>
        <v>4.1666666666666664E-2</v>
      </c>
    </row>
    <row r="81" spans="2:6" ht="24" x14ac:dyDescent="0.25">
      <c r="B81" s="11" t="s">
        <v>35</v>
      </c>
      <c r="C81" s="14">
        <v>38</v>
      </c>
      <c r="D81" s="28">
        <f t="shared" si="4"/>
        <v>0.79166666666666663</v>
      </c>
      <c r="E81" s="14">
        <v>10</v>
      </c>
      <c r="F81" s="30">
        <f t="shared" si="5"/>
        <v>0.20833333333333334</v>
      </c>
    </row>
    <row r="82" spans="2:6" ht="24" x14ac:dyDescent="0.25">
      <c r="B82" s="12" t="s">
        <v>36</v>
      </c>
      <c r="C82" s="17">
        <v>15</v>
      </c>
      <c r="D82" s="29">
        <f t="shared" si="4"/>
        <v>0.3125</v>
      </c>
      <c r="E82" s="17">
        <v>33</v>
      </c>
      <c r="F82" s="31">
        <f t="shared" si="5"/>
        <v>0.6875</v>
      </c>
    </row>
    <row r="83" spans="2:6" ht="72" x14ac:dyDescent="0.25">
      <c r="B83" s="11" t="s">
        <v>37</v>
      </c>
      <c r="C83" s="14">
        <v>38</v>
      </c>
      <c r="D83" s="28">
        <f t="shared" si="4"/>
        <v>0.79166666666666663</v>
      </c>
      <c r="E83" s="14">
        <v>10</v>
      </c>
      <c r="F83" s="30">
        <f t="shared" si="5"/>
        <v>0.20833333333333334</v>
      </c>
    </row>
    <row r="84" spans="2:6" ht="24" x14ac:dyDescent="0.25">
      <c r="B84" s="12" t="s">
        <v>38</v>
      </c>
      <c r="C84" s="17">
        <v>13</v>
      </c>
      <c r="D84" s="29">
        <f t="shared" si="4"/>
        <v>0.27083333333333331</v>
      </c>
      <c r="E84" s="17">
        <v>35</v>
      </c>
      <c r="F84" s="31">
        <f t="shared" si="5"/>
        <v>0.72916666666666663</v>
      </c>
    </row>
    <row r="85" spans="2:6" ht="24" x14ac:dyDescent="0.25">
      <c r="B85" s="11" t="s">
        <v>39</v>
      </c>
      <c r="C85" s="14">
        <v>48</v>
      </c>
      <c r="D85" s="28">
        <f t="shared" si="4"/>
        <v>1</v>
      </c>
      <c r="E85" s="14">
        <v>0</v>
      </c>
      <c r="F85" s="30">
        <f t="shared" si="5"/>
        <v>0</v>
      </c>
    </row>
    <row r="86" spans="2:6" ht="72" x14ac:dyDescent="0.25">
      <c r="B86" s="12" t="s">
        <v>40</v>
      </c>
      <c r="C86" s="17">
        <v>28</v>
      </c>
      <c r="D86" s="29">
        <f t="shared" si="4"/>
        <v>0.58333333333333337</v>
      </c>
      <c r="E86" s="17">
        <v>20</v>
      </c>
      <c r="F86" s="31">
        <f t="shared" si="5"/>
        <v>0.41666666666666669</v>
      </c>
    </row>
    <row r="87" spans="2:6" ht="24" x14ac:dyDescent="0.25">
      <c r="B87" s="13" t="s">
        <v>41</v>
      </c>
      <c r="C87" s="18">
        <v>47</v>
      </c>
      <c r="D87" s="19">
        <f t="shared" si="4"/>
        <v>0.97916666666666663</v>
      </c>
      <c r="E87" s="18">
        <v>1</v>
      </c>
      <c r="F87" s="20">
        <f t="shared" si="5"/>
        <v>2.0833333333333332E-2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4:V29"/>
  <sheetViews>
    <sheetView showGridLines="0" workbookViewId="0">
      <selection activeCell="I38" sqref="I38"/>
    </sheetView>
  </sheetViews>
  <sheetFormatPr defaultRowHeight="15" x14ac:dyDescent="0.25"/>
  <sheetData>
    <row r="4" spans="12:22" x14ac:dyDescent="0.25">
      <c r="L4" s="2"/>
      <c r="M4" s="2"/>
      <c r="N4" s="2"/>
      <c r="O4" s="2"/>
      <c r="P4" s="2"/>
      <c r="Q4" s="2"/>
      <c r="R4" s="2"/>
      <c r="S4" s="2"/>
      <c r="T4" s="2"/>
    </row>
    <row r="5" spans="12:22" x14ac:dyDescent="0.25">
      <c r="L5" s="2"/>
      <c r="M5" s="3"/>
      <c r="N5" s="3"/>
      <c r="O5" s="3"/>
      <c r="P5" s="3"/>
      <c r="Q5" s="3"/>
      <c r="R5" s="3"/>
      <c r="S5" s="3"/>
      <c r="T5" s="3"/>
      <c r="U5" s="3"/>
      <c r="V5" s="3"/>
    </row>
    <row r="6" spans="12:22" x14ac:dyDescent="0.25">
      <c r="L6" s="2"/>
      <c r="M6" s="3"/>
      <c r="N6" s="3"/>
      <c r="O6" s="3"/>
      <c r="P6" s="3"/>
      <c r="Q6" s="3"/>
      <c r="R6" s="3"/>
      <c r="S6" s="3"/>
      <c r="T6" s="3"/>
      <c r="U6" s="3"/>
      <c r="V6" s="3"/>
    </row>
    <row r="7" spans="12:22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3"/>
      <c r="V7" s="3"/>
    </row>
    <row r="8" spans="12:22" x14ac:dyDescent="0.25">
      <c r="L8" s="2"/>
      <c r="M8" s="4">
        <v>1</v>
      </c>
      <c r="N8" s="5">
        <v>2.4E-2</v>
      </c>
      <c r="O8" s="5">
        <v>4.9000000000000002E-2</v>
      </c>
      <c r="P8" s="5">
        <v>0.14599999999999999</v>
      </c>
      <c r="Q8" s="5">
        <v>0.41499999999999998</v>
      </c>
      <c r="R8" s="5">
        <v>0.36599999999999999</v>
      </c>
      <c r="S8" s="6">
        <v>4.05</v>
      </c>
      <c r="T8" s="3"/>
      <c r="U8" s="3"/>
      <c r="V8" s="3"/>
    </row>
    <row r="9" spans="12:22" x14ac:dyDescent="0.25">
      <c r="L9" s="2"/>
      <c r="M9" s="3"/>
      <c r="N9" s="3"/>
      <c r="O9" s="3"/>
      <c r="P9" s="3"/>
      <c r="Q9" s="3"/>
      <c r="R9" s="3"/>
      <c r="S9" s="3"/>
      <c r="T9" s="3"/>
      <c r="U9" s="3"/>
      <c r="V9" s="3"/>
    </row>
    <row r="10" spans="12:22" x14ac:dyDescent="0.25">
      <c r="L10" s="2"/>
      <c r="M10" s="2"/>
      <c r="N10" s="2"/>
      <c r="O10" s="2"/>
      <c r="P10" s="2"/>
      <c r="Q10" s="2"/>
      <c r="R10" s="2"/>
      <c r="S10" s="2"/>
      <c r="T10" s="2"/>
      <c r="U10" s="3"/>
      <c r="V10" s="3"/>
    </row>
    <row r="11" spans="12:22" x14ac:dyDescent="0.25">
      <c r="L11" s="2"/>
      <c r="M11" s="2"/>
      <c r="N11" s="2"/>
      <c r="O11" s="2"/>
      <c r="P11" s="2"/>
      <c r="Q11" s="2"/>
      <c r="R11" s="2"/>
      <c r="S11" s="2"/>
      <c r="T11" s="2"/>
      <c r="U11" s="3"/>
      <c r="V11" s="3"/>
    </row>
    <row r="12" spans="12:22" x14ac:dyDescent="0.25">
      <c r="M12" s="2"/>
      <c r="N12" s="2"/>
      <c r="O12" s="2"/>
      <c r="P12" s="2"/>
      <c r="Q12" s="2"/>
      <c r="R12" s="2"/>
      <c r="S12" s="2"/>
      <c r="T12" s="2"/>
      <c r="U12" s="3"/>
      <c r="V12" s="3"/>
    </row>
    <row r="13" spans="12:22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2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2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2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2"/>
      <c r="O17" s="2"/>
      <c r="P17" s="2"/>
      <c r="Q17" s="2"/>
      <c r="R17" s="2"/>
      <c r="S17" s="2"/>
      <c r="T17" s="2"/>
      <c r="U17" s="2"/>
      <c r="V17" s="3"/>
    </row>
    <row r="18" spans="13:22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3:22" x14ac:dyDescent="0.25"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3:22" x14ac:dyDescent="0.25">
      <c r="M21" s="2"/>
      <c r="N21" s="3"/>
      <c r="O21" s="3"/>
      <c r="P21" s="3"/>
      <c r="Q21" s="3"/>
      <c r="R21" s="3"/>
      <c r="S21" s="3"/>
      <c r="T21" s="3"/>
      <c r="U21" s="3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2"/>
      <c r="N23" s="4">
        <v>1</v>
      </c>
      <c r="O23" s="5">
        <v>0</v>
      </c>
      <c r="P23" s="5">
        <v>6.7000000000000004E-2</v>
      </c>
      <c r="Q23" s="5">
        <v>0.13300000000000001</v>
      </c>
      <c r="R23" s="5">
        <v>0.46700000000000003</v>
      </c>
      <c r="S23" s="5">
        <v>0.33300000000000002</v>
      </c>
      <c r="T23" s="23">
        <v>4.07</v>
      </c>
      <c r="U23" s="3"/>
      <c r="V23" s="3"/>
    </row>
    <row r="24" spans="13:22" x14ac:dyDescent="0.25">
      <c r="M24" s="2"/>
      <c r="N24" s="3"/>
      <c r="O24" s="3"/>
      <c r="P24" s="3"/>
      <c r="Q24" s="3"/>
      <c r="R24" s="3"/>
      <c r="S24" s="3"/>
      <c r="T24" s="3"/>
      <c r="U24" s="3"/>
      <c r="V24" s="3"/>
    </row>
    <row r="25" spans="13:22" x14ac:dyDescent="0.25">
      <c r="M25" s="2"/>
      <c r="N25" s="3"/>
      <c r="O25" s="3"/>
      <c r="P25" s="3"/>
      <c r="Q25" s="3"/>
      <c r="R25" s="3"/>
      <c r="S25" s="3"/>
      <c r="T25" s="3"/>
      <c r="U25" s="3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V99"/>
  <sheetViews>
    <sheetView showGridLines="0" workbookViewId="0">
      <selection activeCell="P117" sqref="P117"/>
    </sheetView>
  </sheetViews>
  <sheetFormatPr defaultRowHeight="15" x14ac:dyDescent="0.25"/>
  <cols>
    <col min="2" max="2" width="25.85546875" customWidth="1"/>
  </cols>
  <sheetData>
    <row r="3" spans="10:22" x14ac:dyDescent="0.25">
      <c r="L3" s="2"/>
      <c r="M3" s="2"/>
      <c r="N3" s="2"/>
      <c r="O3" s="2"/>
      <c r="P3" s="2"/>
      <c r="Q3" s="2"/>
      <c r="R3" s="2"/>
      <c r="S3" s="2"/>
      <c r="T3" s="2"/>
    </row>
    <row r="4" spans="10:22" x14ac:dyDescent="0.25">
      <c r="L4" s="2"/>
      <c r="M4" s="2"/>
      <c r="N4" s="2"/>
      <c r="O4" s="2"/>
      <c r="P4" s="2"/>
      <c r="Q4" s="2"/>
      <c r="R4" s="2"/>
      <c r="S4" s="2"/>
      <c r="T4" s="2"/>
    </row>
    <row r="5" spans="10:22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2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</row>
    <row r="7" spans="10:22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</row>
    <row r="8" spans="10:22" x14ac:dyDescent="0.25">
      <c r="J8" s="2"/>
      <c r="K8" s="2"/>
      <c r="L8" s="2"/>
      <c r="M8" s="3"/>
      <c r="N8" s="3" t="s">
        <v>43</v>
      </c>
      <c r="O8" s="3" t="s">
        <v>44</v>
      </c>
      <c r="P8" s="3" t="s">
        <v>45</v>
      </c>
      <c r="Q8" s="3" t="s">
        <v>46</v>
      </c>
      <c r="R8" s="3" t="s">
        <v>47</v>
      </c>
      <c r="S8" s="3" t="s">
        <v>48</v>
      </c>
      <c r="T8" s="3" t="s">
        <v>11</v>
      </c>
      <c r="U8" s="2"/>
      <c r="V8" s="3"/>
    </row>
    <row r="9" spans="10:22" x14ac:dyDescent="0.25">
      <c r="J9" s="2"/>
      <c r="K9" s="2"/>
      <c r="L9" s="2"/>
      <c r="M9" s="3"/>
      <c r="N9" s="3">
        <v>15</v>
      </c>
      <c r="O9" s="3">
        <v>9</v>
      </c>
      <c r="P9" s="3">
        <v>4</v>
      </c>
      <c r="Q9" s="3">
        <v>2</v>
      </c>
      <c r="R9" s="3">
        <v>3</v>
      </c>
      <c r="S9" s="3">
        <v>4</v>
      </c>
      <c r="T9" s="3">
        <v>2</v>
      </c>
      <c r="U9" s="2"/>
      <c r="V9" s="3"/>
    </row>
    <row r="10" spans="10:22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3"/>
    </row>
    <row r="11" spans="10:22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3"/>
    </row>
    <row r="12" spans="10:22" x14ac:dyDescent="0.25">
      <c r="J12" s="2"/>
      <c r="K12" s="2"/>
      <c r="L12" s="2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0:22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0:22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20" spans="11:21" x14ac:dyDescent="0.25">
      <c r="M20" s="2"/>
      <c r="N20" s="2"/>
      <c r="O20" s="2"/>
      <c r="P20" s="2"/>
      <c r="Q20" s="2"/>
      <c r="R20" s="2"/>
      <c r="S20" s="2"/>
    </row>
    <row r="21" spans="11:21" x14ac:dyDescent="0.25">
      <c r="K21" s="2"/>
      <c r="L21" s="2"/>
      <c r="M21" s="3"/>
      <c r="N21" s="3"/>
      <c r="O21" s="3"/>
      <c r="P21" s="3"/>
      <c r="Q21" s="3"/>
      <c r="R21" s="3"/>
      <c r="S21" s="3"/>
      <c r="T21" s="3"/>
      <c r="U21" s="3"/>
    </row>
    <row r="22" spans="11:21" ht="16.5" customHeight="1" x14ac:dyDescent="0.25">
      <c r="K22" s="2"/>
      <c r="L22" s="2"/>
      <c r="M22" s="3"/>
      <c r="N22" s="3"/>
      <c r="O22" s="3"/>
      <c r="P22" s="3"/>
      <c r="Q22" s="3"/>
      <c r="R22" s="3"/>
      <c r="S22" s="3"/>
      <c r="T22" s="3"/>
      <c r="U22" s="3"/>
    </row>
    <row r="23" spans="11:21" ht="17.25" customHeight="1" x14ac:dyDescent="0.25">
      <c r="K23" s="2"/>
      <c r="L23" s="2"/>
      <c r="M23" s="2"/>
      <c r="N23" s="3" t="s">
        <v>49</v>
      </c>
      <c r="O23" s="3" t="s">
        <v>50</v>
      </c>
      <c r="P23" s="3" t="s">
        <v>51</v>
      </c>
      <c r="Q23" s="3" t="s">
        <v>11</v>
      </c>
      <c r="R23" s="3" t="s">
        <v>52</v>
      </c>
      <c r="S23" s="2"/>
      <c r="T23" s="2"/>
      <c r="U23" s="2"/>
    </row>
    <row r="24" spans="11:21" ht="16.5" customHeight="1" x14ac:dyDescent="0.25">
      <c r="K24" s="2"/>
      <c r="L24" s="2"/>
      <c r="M24" s="2"/>
      <c r="N24" s="22">
        <v>4</v>
      </c>
      <c r="O24" s="22">
        <v>7</v>
      </c>
      <c r="P24" s="22">
        <v>0</v>
      </c>
      <c r="Q24" s="22">
        <v>2</v>
      </c>
      <c r="R24" s="22">
        <v>2</v>
      </c>
      <c r="S24" s="2"/>
      <c r="T24" s="2"/>
      <c r="U24" s="2"/>
    </row>
    <row r="25" spans="11:21" x14ac:dyDescent="0.25">
      <c r="K25" s="2"/>
      <c r="L25" s="2"/>
      <c r="M25" s="2"/>
      <c r="N25" s="3"/>
      <c r="O25" s="3"/>
      <c r="P25" s="3"/>
      <c r="Q25" s="3"/>
      <c r="R25" s="3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M27" s="2"/>
      <c r="N27" s="2"/>
      <c r="O27" s="2"/>
      <c r="P27" s="2"/>
      <c r="Q27" s="2"/>
      <c r="R27" s="2"/>
      <c r="S27" s="2"/>
    </row>
    <row r="28" spans="11:21" x14ac:dyDescent="0.25">
      <c r="M28" s="2"/>
      <c r="N28" s="2"/>
      <c r="O28" s="2"/>
      <c r="P28" s="2"/>
      <c r="Q28" s="2"/>
      <c r="R28" s="2"/>
      <c r="S28" s="2"/>
    </row>
    <row r="42" spans="2:10" ht="33.75" customHeight="1" x14ac:dyDescent="0.25">
      <c r="B42" s="33" t="s">
        <v>54</v>
      </c>
      <c r="C42" s="34"/>
      <c r="D42" s="34"/>
      <c r="E42" s="34"/>
      <c r="F42" s="34"/>
      <c r="G42" s="34"/>
      <c r="H42" s="34"/>
      <c r="I42" s="34"/>
      <c r="J42" s="35"/>
    </row>
    <row r="43" spans="2:10" x14ac:dyDescent="0.25">
      <c r="B43" s="8"/>
      <c r="C43" s="53" t="s">
        <v>17</v>
      </c>
      <c r="D43" s="53"/>
      <c r="E43" s="53" t="s">
        <v>18</v>
      </c>
      <c r="F43" s="53"/>
      <c r="G43" s="54" t="s">
        <v>19</v>
      </c>
      <c r="H43" s="54"/>
      <c r="I43" s="53" t="s">
        <v>18</v>
      </c>
      <c r="J43" s="55"/>
    </row>
    <row r="44" spans="2:10" ht="120" x14ac:dyDescent="0.25">
      <c r="B44" s="11" t="s">
        <v>53</v>
      </c>
      <c r="C44" s="51">
        <v>34</v>
      </c>
      <c r="D44" s="51"/>
      <c r="E44" s="44">
        <v>0.70799999999999996</v>
      </c>
      <c r="F44" s="44"/>
      <c r="G44" s="42">
        <v>14</v>
      </c>
      <c r="H44" s="42"/>
      <c r="I44" s="44">
        <v>0.29199999999999998</v>
      </c>
      <c r="J44" s="45"/>
    </row>
    <row r="45" spans="2:10" ht="48" x14ac:dyDescent="0.25">
      <c r="B45" s="12" t="s">
        <v>55</v>
      </c>
      <c r="C45" s="50">
        <v>34</v>
      </c>
      <c r="D45" s="50"/>
      <c r="E45" s="46">
        <v>0.70799999999999996</v>
      </c>
      <c r="F45" s="46"/>
      <c r="G45" s="41">
        <v>14</v>
      </c>
      <c r="H45" s="41"/>
      <c r="I45" s="46">
        <v>0.29199999999999998</v>
      </c>
      <c r="J45" s="47"/>
    </row>
    <row r="46" spans="2:10" ht="24" x14ac:dyDescent="0.25">
      <c r="B46" s="11" t="s">
        <v>56</v>
      </c>
      <c r="C46" s="51">
        <v>37</v>
      </c>
      <c r="D46" s="51"/>
      <c r="E46" s="44">
        <v>0.77100000000000002</v>
      </c>
      <c r="F46" s="44"/>
      <c r="G46" s="42">
        <v>11</v>
      </c>
      <c r="H46" s="42"/>
      <c r="I46" s="44">
        <v>0.22900000000000001</v>
      </c>
      <c r="J46" s="45"/>
    </row>
    <row r="47" spans="2:10" ht="24" x14ac:dyDescent="0.25">
      <c r="B47" s="21" t="s">
        <v>57</v>
      </c>
      <c r="C47" s="52">
        <v>40</v>
      </c>
      <c r="D47" s="52"/>
      <c r="E47" s="48">
        <v>0.83299999999999996</v>
      </c>
      <c r="F47" s="48"/>
      <c r="G47" s="43">
        <v>8</v>
      </c>
      <c r="H47" s="43"/>
      <c r="I47" s="48">
        <v>0.16700000000000001</v>
      </c>
      <c r="J47" s="49"/>
    </row>
    <row r="49" spans="11:19" x14ac:dyDescent="0.25">
      <c r="K49" s="2"/>
      <c r="L49" s="2"/>
      <c r="M49" s="2"/>
      <c r="N49" s="2"/>
      <c r="O49" s="2"/>
      <c r="P49" s="2"/>
      <c r="Q49" s="2"/>
      <c r="R49" s="2"/>
    </row>
    <row r="50" spans="11:19" x14ac:dyDescent="0.25">
      <c r="K50" s="2"/>
      <c r="L50" s="2"/>
      <c r="M50" s="2"/>
      <c r="N50" s="2"/>
      <c r="O50" s="2"/>
      <c r="P50" s="2"/>
      <c r="Q50" s="2"/>
      <c r="R50" s="2"/>
      <c r="S50" s="2"/>
    </row>
    <row r="51" spans="11:19" x14ac:dyDescent="0.25">
      <c r="K51" s="2"/>
      <c r="L51" s="2"/>
      <c r="M51" s="3"/>
      <c r="N51" s="3"/>
      <c r="O51" s="3"/>
      <c r="P51" s="3"/>
      <c r="Q51" s="3"/>
      <c r="R51" s="3"/>
      <c r="S51" s="2"/>
    </row>
    <row r="52" spans="11:19" x14ac:dyDescent="0.25">
      <c r="K52" s="2"/>
      <c r="L52" s="2"/>
      <c r="M52" s="3"/>
      <c r="N52" s="3" t="s">
        <v>58</v>
      </c>
      <c r="O52" s="3" t="s">
        <v>59</v>
      </c>
      <c r="P52" s="3" t="s">
        <v>60</v>
      </c>
      <c r="Q52" s="3" t="s">
        <v>61</v>
      </c>
      <c r="R52" s="3"/>
      <c r="S52" s="2"/>
    </row>
    <row r="53" spans="11:19" x14ac:dyDescent="0.25">
      <c r="K53" s="2"/>
      <c r="L53" s="2"/>
      <c r="M53" s="3"/>
      <c r="N53" s="22">
        <v>10</v>
      </c>
      <c r="O53" s="22">
        <v>2</v>
      </c>
      <c r="P53" s="22">
        <v>9</v>
      </c>
      <c r="Q53" s="22">
        <v>14</v>
      </c>
      <c r="R53" s="5"/>
      <c r="S53" s="2"/>
    </row>
    <row r="54" spans="11:19" x14ac:dyDescent="0.25">
      <c r="K54" s="2"/>
      <c r="L54" s="2"/>
      <c r="M54" s="3"/>
      <c r="N54" s="3"/>
      <c r="O54" s="3"/>
      <c r="P54" s="3"/>
      <c r="Q54" s="3"/>
      <c r="R54" s="3"/>
      <c r="S54" s="2"/>
    </row>
    <row r="55" spans="11:19" x14ac:dyDescent="0.25">
      <c r="K55" s="2"/>
      <c r="L55" s="2"/>
      <c r="M55" s="2"/>
      <c r="N55" s="2"/>
      <c r="O55" s="2"/>
      <c r="P55" s="2"/>
      <c r="Q55" s="2"/>
      <c r="R55" s="2"/>
      <c r="S55" s="2"/>
    </row>
    <row r="56" spans="11:19" x14ac:dyDescent="0.25">
      <c r="L56" s="2"/>
      <c r="M56" s="2"/>
      <c r="N56" s="2"/>
      <c r="O56" s="2"/>
      <c r="P56" s="2"/>
      <c r="Q56" s="2"/>
      <c r="R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3"/>
      <c r="N71" s="3"/>
      <c r="O71" s="3"/>
      <c r="P71" s="3"/>
      <c r="Q71" s="3"/>
      <c r="R71" s="3"/>
      <c r="S71" s="3"/>
      <c r="T71" s="2"/>
    </row>
    <row r="72" spans="12:20" x14ac:dyDescent="0.25">
      <c r="L72" s="2"/>
      <c r="M72" s="3"/>
      <c r="N72" s="3" t="s">
        <v>62</v>
      </c>
      <c r="O72" s="3" t="s">
        <v>63</v>
      </c>
      <c r="P72" s="3" t="s">
        <v>64</v>
      </c>
      <c r="Q72" s="3" t="s">
        <v>65</v>
      </c>
      <c r="R72" s="3" t="s">
        <v>66</v>
      </c>
      <c r="S72" s="3"/>
      <c r="T72" s="2"/>
    </row>
    <row r="73" spans="12:20" x14ac:dyDescent="0.25">
      <c r="L73" s="2"/>
      <c r="M73" s="3"/>
      <c r="N73" s="3">
        <v>4</v>
      </c>
      <c r="O73" s="3">
        <v>5</v>
      </c>
      <c r="P73" s="3">
        <v>16</v>
      </c>
      <c r="Q73" s="3">
        <v>4</v>
      </c>
      <c r="R73" s="3">
        <v>5</v>
      </c>
      <c r="S73" s="3"/>
      <c r="T73" s="2"/>
    </row>
    <row r="74" spans="12:20" x14ac:dyDescent="0.25">
      <c r="L74" s="2"/>
      <c r="M74" s="3"/>
      <c r="N74" s="3"/>
      <c r="O74" s="3"/>
      <c r="P74" s="3"/>
      <c r="Q74" s="3"/>
      <c r="R74" s="3"/>
      <c r="S74" s="3"/>
      <c r="T74" s="2"/>
    </row>
    <row r="75" spans="12:20" x14ac:dyDescent="0.25">
      <c r="L75" s="2"/>
      <c r="M75" s="3"/>
      <c r="N75" s="3"/>
      <c r="O75" s="3"/>
      <c r="P75" s="3"/>
      <c r="Q75" s="3"/>
      <c r="R75" s="3"/>
      <c r="S75" s="3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3"/>
      <c r="T92" s="2"/>
    </row>
    <row r="93" spans="11:20" x14ac:dyDescent="0.25">
      <c r="K93" s="2"/>
      <c r="L93" s="2"/>
      <c r="M93" s="3"/>
      <c r="N93" s="3"/>
      <c r="O93" s="3"/>
      <c r="P93" s="3"/>
      <c r="Q93" s="3"/>
      <c r="R93" s="3"/>
      <c r="S93" s="3"/>
      <c r="T93" s="2"/>
    </row>
    <row r="94" spans="11:20" x14ac:dyDescent="0.25">
      <c r="K94" s="2"/>
      <c r="L94" s="2"/>
      <c r="M94" s="3"/>
      <c r="N94" s="3" t="s">
        <v>67</v>
      </c>
      <c r="O94" s="3" t="s">
        <v>68</v>
      </c>
      <c r="P94" s="3" t="s">
        <v>69</v>
      </c>
      <c r="Q94" s="3" t="s">
        <v>70</v>
      </c>
      <c r="R94" s="3"/>
      <c r="S94" s="3"/>
      <c r="T94" s="2"/>
    </row>
    <row r="95" spans="11:20" x14ac:dyDescent="0.25">
      <c r="K95" s="2"/>
      <c r="L95" s="2"/>
      <c r="M95" s="3"/>
      <c r="N95" s="3">
        <v>11</v>
      </c>
      <c r="O95" s="3">
        <v>14</v>
      </c>
      <c r="P95" s="3">
        <v>5</v>
      </c>
      <c r="Q95" s="3">
        <v>9</v>
      </c>
      <c r="R95" s="3"/>
      <c r="S95" s="3"/>
      <c r="T95" s="2"/>
    </row>
    <row r="96" spans="11:20" x14ac:dyDescent="0.25">
      <c r="K96" s="2"/>
      <c r="L96" s="2"/>
      <c r="M96" s="3"/>
      <c r="N96" s="3"/>
      <c r="O96" s="3"/>
      <c r="P96" s="3"/>
      <c r="Q96" s="3"/>
      <c r="R96" s="3"/>
      <c r="S96" s="3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C43:D43"/>
    <mergeCell ref="E43:F43"/>
    <mergeCell ref="G43:H43"/>
    <mergeCell ref="I43:J43"/>
    <mergeCell ref="B42:J42"/>
    <mergeCell ref="C45:D45"/>
    <mergeCell ref="C46:D46"/>
    <mergeCell ref="C47:D47"/>
    <mergeCell ref="E44:F44"/>
    <mergeCell ref="E45:F45"/>
    <mergeCell ref="E46:F46"/>
    <mergeCell ref="E47:F47"/>
    <mergeCell ref="C44:D44"/>
    <mergeCell ref="G45:H45"/>
    <mergeCell ref="G46:H46"/>
    <mergeCell ref="G47:H47"/>
    <mergeCell ref="I44:J44"/>
    <mergeCell ref="I45:J45"/>
    <mergeCell ref="I46:J46"/>
    <mergeCell ref="I47:J47"/>
    <mergeCell ref="G44:H44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2012-11-28T09:00:47Z</dcterms:modified>
</cp:coreProperties>
</file>