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9" i="3" l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<sst xmlns="http://schemas.openxmlformats.org/spreadsheetml/2006/main" count="124" uniqueCount="74">
  <si>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</si>
  <si>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</si>
  <si>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</si>
  <si>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</si>
  <si>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</si>
  <si>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</si>
  <si>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</si>
  <si>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</si>
  <si>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</si>
  <si>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</si>
  <si>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</si>
  <si>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</si>
  <si>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</si>
  <si>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</si>
  <si>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</si>
  <si>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</si>
  <si>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</si>
  <si>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</si>
  <si>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</si>
  <si>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</si>
  <si>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</si>
  <si>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</si>
  <si>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</si>
  <si>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</si>
  <si>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</si>
  <si>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</si>
  <si>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</si>
  <si>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</si>
  <si>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</si>
  <si>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</si>
  <si>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</si>
  <si>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</si>
  <si>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</si>
  <si>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</si>
  <si>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</si>
  <si>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</si>
  <si>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</si>
  <si>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</si>
  <si>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</si>
  <si>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</si>
  <si>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</si>
  <si>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</si>
  <si>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</si>
  <si>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</si>
  <si>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</si>
  <si>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</si>
  <si>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</si>
  <si>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</si>
  <si>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</si>
  <si>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</si>
  <si>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</si>
  <si>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</si>
  <si>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</si>
  <si>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</si>
  <si>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</si>
  <si>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</si>
  <si>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</si>
  <si>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</si>
  <si>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</si>
  <si>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</si>
  <si>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</si>
  <si>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</si>
  <si>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</si>
  <si>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</si>
  <si>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</si>
  <si>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</si>
  <si>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</si>
  <si>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</si>
  <si>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</si>
  <si>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</si>
  <si>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</si>
  <si>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 A través del departament o de l'institut 
</t>
    </r>
    <r>
      <rPr>
        <i/>
        <sz val="9"/>
        <color theme="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</si>
  <si>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</si>
  <si>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3"/>
        <rFont val="Calibri"/>
        <family val="2"/>
        <scheme val="minor"/>
      </rPr>
      <t xml:space="preserve">Por otros medios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</si>
</sst>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9"/>
      <color theme="3"/>
      <name val="Calibri"/>
      <family val="2"/>
      <scheme val="minor"/>
    </font>
    <font>
      <i/>
      <sz val="9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0" fillId="0" borderId="0" xfId="0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10" fontId="3" fillId="0" borderId="0" xfId="1" applyNumberFormat="1" applyFont="1"/>
    <xf numFmtId="0" fontId="14" fillId="3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4" borderId="7" xfId="1" applyNumberFormat="1" applyFont="1" applyFill="1" applyBorder="1" applyAlignment="1">
      <alignment horizontal="center" vertical="center"/>
    </xf>
    <xf numFmtId="10" fontId="12" fillId="4" borderId="8" xfId="1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36857174208361E-3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073714348416722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0.11799999999999999</c:v>
                </c:pt>
                <c:pt idx="1">
                  <c:v>5.8999999999999997E-2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1.8691422197460006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</c:v>
                </c:pt>
                <c:pt idx="1">
                  <c:v>0.17599999999999999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265056170424E-2"/>
                  <c:y val="-6.1787849689520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857174208361E-3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0.17599999999999999</c:v>
                </c:pt>
                <c:pt idx="1">
                  <c:v>0.11799999999999999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229485739366689E-2"/>
                  <c:y val="-6.503424876768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690542891629195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0.23499999999999999</c:v>
                </c:pt>
                <c:pt idx="1">
                  <c:v>0.29399999999999998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304242924547972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0228442902602118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0.47099999999999997</c:v>
                </c:pt>
                <c:pt idx="1">
                  <c:v>0.35299999999999998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2345472"/>
        <c:axId val="32359552"/>
      </c:barChart>
      <c:catAx>
        <c:axId val="32345472"/>
        <c:scaling>
          <c:orientation val="maxMin"/>
        </c:scaling>
        <c:delete val="1"/>
        <c:axPos val="l"/>
        <c:majorTickMark val="out"/>
        <c:minorTickMark val="none"/>
        <c:tickLblPos val="none"/>
        <c:crossAx val="32359552"/>
        <c:crosses val="autoZero"/>
        <c:auto val="1"/>
        <c:lblAlgn val="ctr"/>
        <c:lblOffset val="100"/>
        <c:noMultiLvlLbl val="0"/>
      </c:catAx>
      <c:valAx>
        <c:axId val="323595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345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3.8333333333333335</c:v>
                </c:pt>
                <c:pt idx="1">
                  <c:v>3.8571428571428572</c:v>
                </c:pt>
                <c:pt idx="2">
                  <c:v>3.8571428571428572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3428608"/>
        <c:axId val="33430144"/>
      </c:barChart>
      <c:catAx>
        <c:axId val="334286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430144"/>
        <c:crosses val="autoZero"/>
        <c:auto val="1"/>
        <c:lblAlgn val="ctr"/>
        <c:lblOffset val="100"/>
        <c:noMultiLvlLbl val="0"/>
      </c:catAx>
      <c:valAx>
        <c:axId val="33430144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3428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74364007823121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01516638675014E-2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2049861495845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68882733148658E-3"/>
                  <c:y val="-4.4526901669758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0.28599999999999998</c:v>
                </c:pt>
                <c:pt idx="1">
                  <c:v>0.14299999999999999</c:v>
                </c:pt>
                <c:pt idx="2">
                  <c:v>4.2999999999999997E-2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7.3868882733147982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9.5000000000000001E-2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700831024930747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547407682072983E-2"/>
                  <c:y val="-4.6997501935634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087573887059201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0.19</c:v>
                </c:pt>
                <c:pt idx="1">
                  <c:v>0.19</c:v>
                </c:pt>
                <c:pt idx="2">
                  <c:v>0.217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7002857329814383E-2"/>
                  <c:y val="-4.6993216756996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456147621436517E-2"/>
                  <c:y val="-4.6993021976149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6653870482256201E-2"/>
                  <c:y val="-4.6991074167677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0.42899999999999999</c:v>
                </c:pt>
                <c:pt idx="2">
                  <c:v>0.39100000000000001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580416021404661E-2"/>
                  <c:y val="-4.6992437633607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599413992918612E-2"/>
                  <c:y val="-4.6996722812245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76916701201824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0.19</c:v>
                </c:pt>
                <c:pt idx="1">
                  <c:v>0.14299999999999999</c:v>
                </c:pt>
                <c:pt idx="2">
                  <c:v>0.34799999999999998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3422336"/>
        <c:axId val="33784576"/>
      </c:barChart>
      <c:catAx>
        <c:axId val="334223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784576"/>
        <c:crosses val="autoZero"/>
        <c:auto val="1"/>
        <c:lblAlgn val="ctr"/>
        <c:lblOffset val="100"/>
        <c:noMultiLvlLbl val="0"/>
      </c:catAx>
      <c:valAx>
        <c:axId val="337845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422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4.166666666666667</c:v>
                </c:pt>
                <c:pt idx="1">
                  <c:v>4.166666666666667</c:v>
                </c:pt>
                <c:pt idx="2">
                  <c:v>4.4285714285714288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1143808"/>
        <c:axId val="31145344"/>
      </c:barChart>
      <c:catAx>
        <c:axId val="311438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145344"/>
        <c:crosses val="autoZero"/>
        <c:auto val="1"/>
        <c:lblAlgn val="ctr"/>
        <c:lblOffset val="100"/>
        <c:noMultiLvlLbl val="0"/>
      </c:catAx>
      <c:valAx>
        <c:axId val="3114534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1143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691690143707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152039399025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0.28000000000000003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108077393740651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0.32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266334266761086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1288320"/>
        <c:axId val="31314688"/>
      </c:barChart>
      <c:catAx>
        <c:axId val="312883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1314688"/>
        <c:crosses val="autoZero"/>
        <c:auto val="1"/>
        <c:lblAlgn val="ctr"/>
        <c:lblOffset val="100"/>
        <c:noMultiLvlLbl val="0"/>
      </c:catAx>
      <c:valAx>
        <c:axId val="3131468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1288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1233920"/>
        <c:axId val="31235456"/>
      </c:barChart>
      <c:catAx>
        <c:axId val="31233920"/>
        <c:scaling>
          <c:orientation val="minMax"/>
        </c:scaling>
        <c:delete val="1"/>
        <c:axPos val="l"/>
        <c:majorTickMark val="out"/>
        <c:minorTickMark val="none"/>
        <c:tickLblPos val="none"/>
        <c:crossAx val="31235456"/>
        <c:crosses val="autoZero"/>
        <c:auto val="1"/>
        <c:lblAlgn val="ctr"/>
        <c:lblOffset val="100"/>
        <c:noMultiLvlLbl val="0"/>
      </c:catAx>
      <c:valAx>
        <c:axId val="31235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233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7</c:v>
                </c:pt>
                <c:pt idx="1">
                  <c:v>5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70114304"/>
        <c:axId val="71181056"/>
      </c:barChart>
      <c:catAx>
        <c:axId val="70114304"/>
        <c:scaling>
          <c:orientation val="maxMin"/>
        </c:scaling>
        <c:delete val="1"/>
        <c:axPos val="l"/>
        <c:majorTickMark val="out"/>
        <c:minorTickMark val="none"/>
        <c:tickLblPos val="none"/>
        <c:crossAx val="71181056"/>
        <c:crosses val="autoZero"/>
        <c:auto val="1"/>
        <c:lblAlgn val="ctr"/>
        <c:lblOffset val="100"/>
        <c:noMultiLvlLbl val="0"/>
      </c:catAx>
      <c:valAx>
        <c:axId val="711810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0114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32512"/>
        <c:axId val="71242496"/>
      </c:barChart>
      <c:catAx>
        <c:axId val="71232512"/>
        <c:scaling>
          <c:orientation val="maxMin"/>
        </c:scaling>
        <c:delete val="1"/>
        <c:axPos val="l"/>
        <c:majorTickMark val="out"/>
        <c:minorTickMark val="none"/>
        <c:tickLblPos val="none"/>
        <c:crossAx val="71242496"/>
        <c:crosses val="autoZero"/>
        <c:auto val="1"/>
        <c:lblAlgn val="ctr"/>
        <c:lblOffset val="100"/>
        <c:noMultiLvlLbl val="0"/>
      </c:catAx>
      <c:valAx>
        <c:axId val="712424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1232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64512"/>
        <c:axId val="71266304"/>
      </c:barChart>
      <c:catAx>
        <c:axId val="71264512"/>
        <c:scaling>
          <c:orientation val="maxMin"/>
        </c:scaling>
        <c:delete val="1"/>
        <c:axPos val="l"/>
        <c:majorTickMark val="out"/>
        <c:minorTickMark val="none"/>
        <c:tickLblPos val="none"/>
        <c:crossAx val="71266304"/>
        <c:crosses val="autoZero"/>
        <c:auto val="1"/>
        <c:lblAlgn val="ctr"/>
        <c:lblOffset val="100"/>
        <c:noMultiLvlLbl val="0"/>
      </c:catAx>
      <c:valAx>
        <c:axId val="712663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1264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9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97408"/>
        <c:axId val="72503296"/>
      </c:barChart>
      <c:catAx>
        <c:axId val="72497408"/>
        <c:scaling>
          <c:orientation val="maxMin"/>
        </c:scaling>
        <c:delete val="1"/>
        <c:axPos val="l"/>
        <c:majorTickMark val="out"/>
        <c:minorTickMark val="none"/>
        <c:tickLblPos val="none"/>
        <c:crossAx val="72503296"/>
        <c:crosses val="autoZero"/>
        <c:auto val="1"/>
        <c:lblAlgn val="ctr"/>
        <c:lblOffset val="100"/>
        <c:noMultiLvlLbl val="0"/>
      </c:catAx>
      <c:valAx>
        <c:axId val="725032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2497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</c:v>
                </c:pt>
                <c:pt idx="1">
                  <c:v>8</c:v>
                </c:pt>
                <c:pt idx="2">
                  <c:v>4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49312"/>
        <c:axId val="77150848"/>
      </c:barChart>
      <c:catAx>
        <c:axId val="77149312"/>
        <c:scaling>
          <c:orientation val="maxMin"/>
        </c:scaling>
        <c:delete val="1"/>
        <c:axPos val="l"/>
        <c:majorTickMark val="out"/>
        <c:minorTickMark val="none"/>
        <c:tickLblPos val="none"/>
        <c:crossAx val="77150848"/>
        <c:crosses val="autoZero"/>
        <c:auto val="1"/>
        <c:lblAlgn val="ctr"/>
        <c:lblOffset val="100"/>
        <c:noMultiLvlLbl val="0"/>
      </c:catAx>
      <c:valAx>
        <c:axId val="771508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7149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3.8</c:v>
                </c:pt>
                <c:pt idx="1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2685440"/>
        <c:axId val="32695424"/>
      </c:barChart>
      <c:catAx>
        <c:axId val="32685440"/>
        <c:scaling>
          <c:orientation val="maxMin"/>
        </c:scaling>
        <c:delete val="1"/>
        <c:axPos val="l"/>
        <c:majorTickMark val="out"/>
        <c:minorTickMark val="none"/>
        <c:tickLblPos val="none"/>
        <c:crossAx val="32695424"/>
        <c:crosses val="autoZero"/>
        <c:auto val="1"/>
        <c:lblAlgn val="ctr"/>
        <c:lblOffset val="100"/>
        <c:noMultiLvlLbl val="0"/>
      </c:catAx>
      <c:valAx>
        <c:axId val="32695424"/>
        <c:scaling>
          <c:orientation val="minMax"/>
          <c:max val="5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2685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11</c:v>
                </c:pt>
                <c:pt idx="1">
                  <c:v>3</c:v>
                </c:pt>
                <c:pt idx="2">
                  <c:v>9</c:v>
                </c:pt>
                <c:pt idx="3">
                  <c:v>7</c:v>
                </c:pt>
                <c:pt idx="4">
                  <c:v>9</c:v>
                </c:pt>
                <c:pt idx="5">
                  <c:v>5</c:v>
                </c:pt>
                <c:pt idx="6">
                  <c:v>3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3057792"/>
        <c:axId val="33067776"/>
      </c:barChart>
      <c:catAx>
        <c:axId val="330577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067776"/>
        <c:crosses val="autoZero"/>
        <c:auto val="1"/>
        <c:lblAlgn val="ctr"/>
        <c:lblOffset val="100"/>
        <c:noMultiLvlLbl val="0"/>
      </c:catAx>
      <c:valAx>
        <c:axId val="3306777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3057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143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0952230971128611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238095238095247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4.2000000000000003E-2</c:v>
                </c:pt>
                <c:pt idx="1">
                  <c:v>0.29199999999999998</c:v>
                </c:pt>
                <c:pt idx="2">
                  <c:v>0.04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2857142857142857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333333333333334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0.16700000000000001</c:v>
                </c:pt>
                <c:pt idx="2">
                  <c:v>0.08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3333333333333334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1904761904761903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</c:v>
                </c:pt>
                <c:pt idx="1">
                  <c:v>4.2000000000000003E-2</c:v>
                </c:pt>
                <c:pt idx="2">
                  <c:v>0.24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809373828271402E-2"/>
                  <c:y val="-5.14765850985173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04761904761905E-2"/>
                  <c:y val="-4.7605448938295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380652418447696E-2"/>
                  <c:y val="-5.082943652471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0.375</c:v>
                </c:pt>
                <c:pt idx="1">
                  <c:v>0.29199999999999998</c:v>
                </c:pt>
                <c:pt idx="2">
                  <c:v>0.2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4070131233595801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971803524559432E-2"/>
                  <c:y val="-4.8902178213326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9467116610423692E-2"/>
                  <c:y val="-5.1251613311195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0.58299999999999996</c:v>
                </c:pt>
                <c:pt idx="1">
                  <c:v>0.20799999999999999</c:v>
                </c:pt>
                <c:pt idx="2">
                  <c:v>0.44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3156480"/>
        <c:axId val="33151616"/>
      </c:barChart>
      <c:catAx>
        <c:axId val="331564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151616"/>
        <c:crosses val="autoZero"/>
        <c:auto val="1"/>
        <c:lblAlgn val="ctr"/>
        <c:lblOffset val="100"/>
        <c:noMultiLvlLbl val="0"/>
      </c:catAx>
      <c:valAx>
        <c:axId val="331516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156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4.7142857142857144</c:v>
                </c:pt>
                <c:pt idx="1">
                  <c:v>4.1428571428571432</c:v>
                </c:pt>
                <c:pt idx="2">
                  <c:v>4.2857142857142856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2770688"/>
        <c:axId val="32776576"/>
      </c:barChart>
      <c:catAx>
        <c:axId val="327706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776576"/>
        <c:crosses val="autoZero"/>
        <c:auto val="1"/>
        <c:lblAlgn val="ctr"/>
        <c:lblOffset val="100"/>
        <c:noMultiLvlLbl val="0"/>
      </c:catAx>
      <c:valAx>
        <c:axId val="32776576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2770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60441292356184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281323877068557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3041765169425321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4.2999999999999997E-2</c:v>
                </c:pt>
                <c:pt idx="1">
                  <c:v>0.14299999999999999</c:v>
                </c:pt>
                <c:pt idx="2">
                  <c:v>9.5000000000000001E-2</c:v>
                </c:pt>
                <c:pt idx="3">
                  <c:v>4.2999999999999997E-2</c:v>
                </c:pt>
                <c:pt idx="4">
                  <c:v>8.3000000000000004E-2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84397163120567E-2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944838455476755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3.6249014972419225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8.6999999999999994E-2</c:v>
                </c:pt>
                <c:pt idx="1">
                  <c:v>0.19</c:v>
                </c:pt>
                <c:pt idx="2">
                  <c:v>0</c:v>
                </c:pt>
                <c:pt idx="3">
                  <c:v>0</c:v>
                </c:pt>
                <c:pt idx="4">
                  <c:v>0.20799999999999999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825059101654845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91928668490909E-2"/>
                  <c:y val="-4.561779017326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2553067391398768E-2"/>
                  <c:y val="-4.4441937350841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6792750197005517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0.217</c:v>
                </c:pt>
                <c:pt idx="1">
                  <c:v>0.23799999999999999</c:v>
                </c:pt>
                <c:pt idx="2">
                  <c:v>0.23799999999999999</c:v>
                </c:pt>
                <c:pt idx="3">
                  <c:v>0.17399999999999999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954338154539193E-2"/>
                  <c:y val="-4.5617456881646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77698975571316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819741503943214E-2"/>
                  <c:y val="-4.5618956693920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1465721040189124E-2"/>
                  <c:y val="-4.4441604059225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60835303388495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0.13</c:v>
                </c:pt>
                <c:pt idx="1">
                  <c:v>0.33300000000000002</c:v>
                </c:pt>
                <c:pt idx="2">
                  <c:v>0.28599999999999998</c:v>
                </c:pt>
                <c:pt idx="3">
                  <c:v>0.30399999999999999</c:v>
                </c:pt>
                <c:pt idx="4">
                  <c:v>0.125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929338619906554"/>
                  <c:y val="-4.5618790048112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4984953121994503E-3"/>
                  <c:y val="-4.655800582293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1512754168140439E-2"/>
                  <c:y val="-4.4441437413417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889310821962858"/>
                  <c:y val="-4.5618290110687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205984003772578"/>
                  <c:y val="-4.669165576108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0.52200000000000002</c:v>
                </c:pt>
                <c:pt idx="1">
                  <c:v>9.5000000000000001E-2</c:v>
                </c:pt>
                <c:pt idx="2">
                  <c:v>0.38100000000000001</c:v>
                </c:pt>
                <c:pt idx="3">
                  <c:v>0.47799999999999998</c:v>
                </c:pt>
                <c:pt idx="4">
                  <c:v>0.58299999999999996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893568"/>
        <c:axId val="33182080"/>
      </c:barChart>
      <c:catAx>
        <c:axId val="328935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182080"/>
        <c:crosses val="autoZero"/>
        <c:auto val="1"/>
        <c:lblAlgn val="ctr"/>
        <c:lblOffset val="100"/>
        <c:noMultiLvlLbl val="0"/>
      </c:catAx>
      <c:valAx>
        <c:axId val="331820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89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4.1428571428571432</c:v>
                </c:pt>
                <c:pt idx="1">
                  <c:v>3.8</c:v>
                </c:pt>
                <c:pt idx="2">
                  <c:v>4.4000000000000004</c:v>
                </c:pt>
                <c:pt idx="3">
                  <c:v>4.5714285714285712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20256"/>
        <c:axId val="33522048"/>
      </c:barChart>
      <c:catAx>
        <c:axId val="335202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522048"/>
        <c:crosses val="autoZero"/>
        <c:auto val="1"/>
        <c:lblAlgn val="ctr"/>
        <c:lblOffset val="100"/>
        <c:noMultiLvlLbl val="0"/>
      </c:catAx>
      <c:valAx>
        <c:axId val="3352204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3520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0.34782608695652173</c:v>
                </c:pt>
                <c:pt idx="1">
                  <c:v>0.27300000000000002</c:v>
                </c:pt>
                <c:pt idx="2">
                  <c:v>9.0999999999999998E-2</c:v>
                </c:pt>
                <c:pt idx="3">
                  <c:v>0.22700000000000001</c:v>
                </c:pt>
                <c:pt idx="4">
                  <c:v>0.105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0.34782608695652173</c:v>
                </c:pt>
                <c:pt idx="1">
                  <c:v>0.22700000000000001</c:v>
                </c:pt>
                <c:pt idx="2">
                  <c:v>0.36399999999999999</c:v>
                </c:pt>
                <c:pt idx="3">
                  <c:v>4.4999999999999998E-2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4.3478260869565216E-2</c:v>
                </c:pt>
                <c:pt idx="1">
                  <c:v>0.182</c:v>
                </c:pt>
                <c:pt idx="2">
                  <c:v>0.22700000000000001</c:v>
                </c:pt>
                <c:pt idx="3">
                  <c:v>0.54500000000000004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0.2608695652173913</c:v>
                </c:pt>
                <c:pt idx="1">
                  <c:v>0.318</c:v>
                </c:pt>
                <c:pt idx="2">
                  <c:v>0.318</c:v>
                </c:pt>
                <c:pt idx="3">
                  <c:v>4.4999999999999998E-2</c:v>
                </c:pt>
                <c:pt idx="4">
                  <c:v>5.2999999999999999E-2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0.13600000000000001</c:v>
                </c:pt>
                <c:pt idx="4">
                  <c:v>0.84199999999999997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650560"/>
        <c:axId val="33652096"/>
      </c:barChart>
      <c:catAx>
        <c:axId val="33650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3652096"/>
        <c:crosses val="autoZero"/>
        <c:auto val="1"/>
        <c:lblAlgn val="ctr"/>
        <c:lblOffset val="100"/>
        <c:noMultiLvlLbl val="0"/>
      </c:catAx>
      <c:valAx>
        <c:axId val="336520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650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85964306400848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1578583840505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0175428902413467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157892919202524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0.217</c:v>
                </c:pt>
                <c:pt idx="1">
                  <c:v>0.16</c:v>
                </c:pt>
                <c:pt idx="2">
                  <c:v>0.08</c:v>
                </c:pt>
                <c:pt idx="3">
                  <c:v>0.5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89471503043096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842100173767003E-2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877185954249768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070033420357313E-2"/>
                  <c:y val="-4.1052947560440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0.13</c:v>
                </c:pt>
                <c:pt idx="1">
                  <c:v>0.2</c:v>
                </c:pt>
                <c:pt idx="2">
                  <c:v>0.24</c:v>
                </c:pt>
                <c:pt idx="3">
                  <c:v>0.16700000000000001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31433536202E-2"/>
                  <c:y val="-4.105340937954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052352389507888E-2"/>
                  <c:y val="-4.3008289652942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157747871564043E-2"/>
                  <c:y val="-4.1053563319247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280561917314411E-2"/>
                  <c:y val="-4.30075199544338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8.6999999999999994E-2</c:v>
                </c:pt>
                <c:pt idx="1">
                  <c:v>0.16</c:v>
                </c:pt>
                <c:pt idx="2">
                  <c:v>0.28000000000000003</c:v>
                </c:pt>
                <c:pt idx="3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228054810325347"/>
                  <c:y val="-4.30062884368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438586070094474E-2"/>
                  <c:y val="-4.3008135713241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157886012172121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069895279749364E-2"/>
                  <c:y val="-4.3007981773539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0.435</c:v>
                </c:pt>
                <c:pt idx="1">
                  <c:v>0.32</c:v>
                </c:pt>
                <c:pt idx="2">
                  <c:v>0.28000000000000003</c:v>
                </c:pt>
                <c:pt idx="3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763086370619373E-2"/>
                  <c:y val="-4.3005056919204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973887695277289E-2"/>
                  <c:y val="-4.3005210858906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639312800205443E-2"/>
                  <c:y val="-4.10501766458078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7067269364931613E-3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0.13</c:v>
                </c:pt>
                <c:pt idx="1">
                  <c:v>0.16</c:v>
                </c:pt>
                <c:pt idx="2">
                  <c:v>0.12</c:v>
                </c:pt>
                <c:pt idx="3">
                  <c:v>5.6000000000000001E-2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3618176"/>
        <c:axId val="33259520"/>
      </c:barChart>
      <c:catAx>
        <c:axId val="336181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259520"/>
        <c:crosses val="autoZero"/>
        <c:auto val="1"/>
        <c:lblAlgn val="ctr"/>
        <c:lblOffset val="100"/>
        <c:noMultiLvlLbl val="0"/>
      </c:catAx>
      <c:valAx>
        <c:axId val="332595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618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85725</xdr:rowOff>
    </xdr:from>
    <xdr:to>
      <xdr:col>10</xdr:col>
      <xdr:colOff>200026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4,5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9" sqref="V89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5" t="s">
        <v>65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18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4" t="s">
        <v>68</v>
      </c>
      <c r="M8" s="35">
        <v>0.11799999999999999</v>
      </c>
      <c r="N8" s="35">
        <v>0</v>
      </c>
      <c r="O8" s="35">
        <v>0.17599999999999999</v>
      </c>
      <c r="P8" s="35">
        <v>0.23499999999999999</v>
      </c>
      <c r="Q8" s="35">
        <v>0.47099999999999997</v>
      </c>
      <c r="R8" s="36">
        <f>(2*1+0*2+3*3+4*4+8*5)/17</f>
        <v>3.9411764705882355</v>
      </c>
      <c r="S8" s="3"/>
      <c r="T8" s="2"/>
    </row>
    <row r="9" spans="1:20" x14ac:dyDescent="0.25">
      <c r="K9" s="2"/>
      <c r="L9" s="3" t="s">
        <v>0</v>
      </c>
      <c r="M9" s="35">
        <v>5.8999999999999997E-2</v>
      </c>
      <c r="N9" s="35">
        <v>0.17599999999999999</v>
      </c>
      <c r="O9" s="35">
        <v>0.11799999999999999</v>
      </c>
      <c r="P9" s="35">
        <v>0.29399999999999998</v>
      </c>
      <c r="Q9" s="35">
        <v>0.35299999999999998</v>
      </c>
      <c r="R9" s="36">
        <f>(1*1+3*2+2*3+5*4+6*5)/17</f>
        <v>3.7058823529411766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4" t="s">
        <v>69</v>
      </c>
      <c r="N31" s="35">
        <v>0.2</v>
      </c>
      <c r="O31" s="35">
        <v>0</v>
      </c>
      <c r="P31" s="35">
        <v>0.2</v>
      </c>
      <c r="Q31" s="35">
        <v>0</v>
      </c>
      <c r="R31" s="35">
        <v>0.6</v>
      </c>
      <c r="S31" s="36">
        <f>(1*1+0*2+1*3+0*4+3*5)/5</f>
        <v>3.8</v>
      </c>
      <c r="T31" s="2"/>
      <c r="U31" s="2"/>
    </row>
    <row r="32" spans="11:21" x14ac:dyDescent="0.25">
      <c r="K32" s="2"/>
      <c r="L32" s="2"/>
      <c r="M32" s="3" t="s">
        <v>0</v>
      </c>
      <c r="N32" s="35">
        <v>0.2</v>
      </c>
      <c r="O32" s="35">
        <v>0</v>
      </c>
      <c r="P32" s="35">
        <v>0.4</v>
      </c>
      <c r="Q32" s="35">
        <v>0</v>
      </c>
      <c r="R32" s="35">
        <v>0.4</v>
      </c>
      <c r="S32" s="36">
        <f>(1*1+0*2+2*3+0*4+2*5)/5</f>
        <v>3.4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3"/>
      <c r="O43" s="3"/>
      <c r="P43" s="3"/>
      <c r="Q43" s="3"/>
      <c r="R43" s="3"/>
      <c r="S43" s="2"/>
    </row>
    <row r="44" spans="11:21" x14ac:dyDescent="0.25">
      <c r="M44" s="2"/>
      <c r="N44" s="3"/>
      <c r="O44" s="3"/>
      <c r="P44" s="3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38">
        <v>11</v>
      </c>
      <c r="P46" s="38">
        <v>0</v>
      </c>
      <c r="Q46" s="3"/>
      <c r="R46" s="2"/>
      <c r="S46" s="2"/>
    </row>
    <row r="47" spans="11:21" x14ac:dyDescent="0.25">
      <c r="M47" s="2"/>
      <c r="N47" s="3">
        <v>2</v>
      </c>
      <c r="O47" s="38">
        <v>3</v>
      </c>
      <c r="P47" s="38">
        <v>6</v>
      </c>
      <c r="Q47" s="3"/>
      <c r="R47" s="2"/>
      <c r="S47" s="2"/>
    </row>
    <row r="48" spans="11:21" x14ac:dyDescent="0.25">
      <c r="M48" s="2"/>
      <c r="N48" s="3">
        <v>3</v>
      </c>
      <c r="O48" s="38">
        <v>9</v>
      </c>
      <c r="P48" s="38">
        <v>0</v>
      </c>
      <c r="Q48" s="3"/>
      <c r="R48" s="2"/>
      <c r="S48" s="2"/>
    </row>
    <row r="49" spans="13:19" x14ac:dyDescent="0.25">
      <c r="M49" s="2"/>
      <c r="N49" s="3">
        <v>4</v>
      </c>
      <c r="O49" s="38">
        <v>7</v>
      </c>
      <c r="P49" s="38">
        <v>0</v>
      </c>
      <c r="Q49" s="3"/>
      <c r="R49" s="2"/>
      <c r="S49" s="2"/>
    </row>
    <row r="50" spans="13:19" x14ac:dyDescent="0.25">
      <c r="M50" s="2"/>
      <c r="N50" s="3">
        <v>5</v>
      </c>
      <c r="O50" s="38">
        <v>9</v>
      </c>
      <c r="P50" s="38">
        <v>0</v>
      </c>
      <c r="Q50" s="3"/>
      <c r="R50" s="2"/>
      <c r="S50" s="2"/>
    </row>
    <row r="51" spans="13:19" x14ac:dyDescent="0.25">
      <c r="M51" s="2"/>
      <c r="N51" s="3">
        <v>6</v>
      </c>
      <c r="O51" s="38">
        <v>5</v>
      </c>
      <c r="P51" s="38">
        <v>4</v>
      </c>
      <c r="Q51" s="3"/>
      <c r="R51" s="2"/>
      <c r="S51" s="2"/>
    </row>
    <row r="52" spans="13:19" x14ac:dyDescent="0.25">
      <c r="M52" s="2"/>
      <c r="N52" s="3">
        <v>7</v>
      </c>
      <c r="O52" s="38">
        <v>3</v>
      </c>
      <c r="P52" s="38">
        <v>2</v>
      </c>
      <c r="Q52" s="3"/>
      <c r="R52" s="2"/>
      <c r="S52" s="2"/>
    </row>
    <row r="53" spans="13:19" x14ac:dyDescent="0.25">
      <c r="M53" s="2"/>
      <c r="N53" s="3">
        <v>8</v>
      </c>
      <c r="O53" s="38">
        <v>7</v>
      </c>
      <c r="P53" s="38">
        <v>2</v>
      </c>
      <c r="Q53" s="3"/>
      <c r="R53" s="2"/>
      <c r="S53" s="2"/>
    </row>
    <row r="54" spans="13:19" x14ac:dyDescent="0.25">
      <c r="M54" s="2"/>
      <c r="N54" s="3">
        <v>9</v>
      </c>
      <c r="O54" s="38">
        <v>7</v>
      </c>
      <c r="P54" s="38">
        <v>1</v>
      </c>
      <c r="Q54" s="3"/>
      <c r="R54" s="2"/>
      <c r="S54" s="2"/>
    </row>
    <row r="55" spans="13:19" x14ac:dyDescent="0.25">
      <c r="M55" s="2"/>
      <c r="N55" s="2"/>
      <c r="O55" s="2"/>
      <c r="P55" s="2"/>
      <c r="Q55" s="3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76" sqref="X76"/>
    </sheetView>
  </sheetViews>
  <sheetFormatPr defaultRowHeight="15" x14ac:dyDescent="0.25"/>
  <sheetData>
    <row r="2" spans="1:23" ht="27.75" customHeight="1" x14ac:dyDescent="0.35">
      <c r="A2" s="45" t="s">
        <v>66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17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37"/>
      <c r="N9" s="37"/>
      <c r="O9" s="37"/>
      <c r="P9" s="37"/>
      <c r="Q9" s="37"/>
      <c r="R9" s="37"/>
      <c r="S9" s="37"/>
      <c r="T9" s="37"/>
      <c r="U9" s="37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4">
        <v>1</v>
      </c>
      <c r="O12" s="35">
        <v>4.2000000000000003E-2</v>
      </c>
      <c r="P12" s="35">
        <v>0</v>
      </c>
      <c r="Q12" s="35">
        <v>0</v>
      </c>
      <c r="R12" s="35">
        <v>0.375</v>
      </c>
      <c r="S12" s="35">
        <v>0.58299999999999996</v>
      </c>
      <c r="T12" s="36">
        <f>(1*1+0*2+0*3+9*4+14*5)/24</f>
        <v>4.458333333333333</v>
      </c>
      <c r="U12" s="2"/>
      <c r="V12" s="3"/>
      <c r="W12" s="2"/>
    </row>
    <row r="13" spans="1:23" x14ac:dyDescent="0.25">
      <c r="M13" s="2"/>
      <c r="N13" s="3">
        <v>2</v>
      </c>
      <c r="O13" s="35">
        <v>0.29199999999999998</v>
      </c>
      <c r="P13" s="35">
        <v>0.16700000000000001</v>
      </c>
      <c r="Q13" s="35">
        <v>4.2000000000000003E-2</v>
      </c>
      <c r="R13" s="35">
        <v>0.29199999999999998</v>
      </c>
      <c r="S13" s="35">
        <v>0.20799999999999999</v>
      </c>
      <c r="T13" s="36">
        <f>(7*1+4*2+1*3+7*4+5*5)/24</f>
        <v>2.9583333333333335</v>
      </c>
      <c r="U13" s="2"/>
      <c r="V13" s="3"/>
      <c r="W13" s="2"/>
    </row>
    <row r="14" spans="1:23" x14ac:dyDescent="0.25">
      <c r="M14" s="2"/>
      <c r="N14" s="3">
        <v>3</v>
      </c>
      <c r="O14" s="35">
        <v>0.04</v>
      </c>
      <c r="P14" s="35">
        <v>0.08</v>
      </c>
      <c r="Q14" s="35">
        <v>0.24</v>
      </c>
      <c r="R14" s="35">
        <v>0.2</v>
      </c>
      <c r="S14" s="35">
        <v>0.44</v>
      </c>
      <c r="T14" s="36">
        <f>(1*1+2*2+6*3+5*4+11*5)/25</f>
        <v>3.92</v>
      </c>
      <c r="U14" s="2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34">
        <v>1</v>
      </c>
      <c r="P42" s="35">
        <v>0</v>
      </c>
      <c r="Q42" s="35">
        <v>0</v>
      </c>
      <c r="R42" s="35">
        <v>0</v>
      </c>
      <c r="S42" s="35">
        <v>0.28599999999999998</v>
      </c>
      <c r="T42" s="35">
        <v>0.71399999999999997</v>
      </c>
      <c r="U42" s="36">
        <f>(0*1+0*2+0*3+2*4+5*5)/7</f>
        <v>4.7142857142857144</v>
      </c>
      <c r="V42" s="2"/>
      <c r="W42" s="2"/>
    </row>
    <row r="43" spans="13:23" x14ac:dyDescent="0.25">
      <c r="M43" s="2"/>
      <c r="N43" s="3"/>
      <c r="O43" s="3">
        <v>2</v>
      </c>
      <c r="P43" s="35">
        <v>0</v>
      </c>
      <c r="Q43" s="35">
        <v>0.14299999999999999</v>
      </c>
      <c r="R43" s="35">
        <v>0</v>
      </c>
      <c r="S43" s="35">
        <v>0.42899999999999999</v>
      </c>
      <c r="T43" s="35">
        <v>0.42899999999999999</v>
      </c>
      <c r="U43" s="36">
        <f>(0*1+1*2+0*3+3*4+3*5)/7</f>
        <v>4.1428571428571432</v>
      </c>
      <c r="V43" s="2"/>
      <c r="W43" s="2"/>
    </row>
    <row r="44" spans="13:23" x14ac:dyDescent="0.25">
      <c r="M44" s="2"/>
      <c r="N44" s="3"/>
      <c r="O44" s="3">
        <v>3</v>
      </c>
      <c r="P44" s="35">
        <v>0</v>
      </c>
      <c r="Q44" s="35">
        <v>0</v>
      </c>
      <c r="R44" s="35">
        <v>0.28599999999999998</v>
      </c>
      <c r="S44" s="35">
        <v>0.14299999999999999</v>
      </c>
      <c r="T44" s="35">
        <v>0.57099999999999995</v>
      </c>
      <c r="U44" s="36">
        <f>(0*1+0*2+2*3+1*4+4*5)/7</f>
        <v>4.2857142857142856</v>
      </c>
      <c r="V44" s="2"/>
      <c r="W44" s="2"/>
    </row>
    <row r="45" spans="13:23" x14ac:dyDescent="0.25">
      <c r="M45" s="2"/>
      <c r="N45" s="3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6" sqref="AA106"/>
    </sheetView>
  </sheetViews>
  <sheetFormatPr defaultRowHeight="15" x14ac:dyDescent="0.25"/>
  <sheetData>
    <row r="2" spans="1:21" ht="31.5" customHeight="1" x14ac:dyDescent="0.35">
      <c r="A2" s="45" t="s">
        <v>67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3"/>
      <c r="L7" s="2"/>
      <c r="M7" s="2"/>
      <c r="N7" s="2"/>
      <c r="O7" s="2"/>
      <c r="P7" s="2"/>
      <c r="Q7" s="2"/>
      <c r="R7" s="2"/>
      <c r="S7" s="2"/>
      <c r="T7" s="2"/>
      <c r="U7" s="3"/>
    </row>
    <row r="8" spans="1:21" x14ac:dyDescent="0.25">
      <c r="I8" s="3"/>
      <c r="J8" s="2"/>
      <c r="K8" s="3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2"/>
      <c r="K9" s="3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3"/>
      <c r="L11" s="3"/>
      <c r="M11" s="34">
        <v>1</v>
      </c>
      <c r="N11" s="35">
        <v>4.2999999999999997E-2</v>
      </c>
      <c r="O11" s="35">
        <v>8.6999999999999994E-2</v>
      </c>
      <c r="P11" s="35">
        <v>0.217</v>
      </c>
      <c r="Q11" s="35">
        <v>0.13</v>
      </c>
      <c r="R11" s="35">
        <v>0.52200000000000002</v>
      </c>
      <c r="S11" s="36">
        <f>(1*1+2*2+5*3+3*4+12*5)/23</f>
        <v>4</v>
      </c>
      <c r="T11" s="2"/>
      <c r="U11" s="3"/>
    </row>
    <row r="12" spans="1:21" x14ac:dyDescent="0.25">
      <c r="I12" s="3"/>
      <c r="J12" s="2"/>
      <c r="K12" s="3"/>
      <c r="L12" s="3"/>
      <c r="M12" s="3">
        <v>2</v>
      </c>
      <c r="N12" s="35">
        <v>0.14299999999999999</v>
      </c>
      <c r="O12" s="35">
        <v>0.19</v>
      </c>
      <c r="P12" s="35">
        <v>0.23799999999999999</v>
      </c>
      <c r="Q12" s="35">
        <v>0.33300000000000002</v>
      </c>
      <c r="R12" s="35">
        <v>9.5000000000000001E-2</v>
      </c>
      <c r="S12" s="36">
        <f>(3*1+4*2+5*3+7*4+2*5)/21</f>
        <v>3.0476190476190474</v>
      </c>
      <c r="T12" s="2"/>
      <c r="U12" s="3"/>
    </row>
    <row r="13" spans="1:21" x14ac:dyDescent="0.25">
      <c r="I13" s="3"/>
      <c r="J13" s="2"/>
      <c r="K13" s="3"/>
      <c r="L13" s="3"/>
      <c r="M13" s="3">
        <v>3</v>
      </c>
      <c r="N13" s="35">
        <v>9.5000000000000001E-2</v>
      </c>
      <c r="O13" s="35">
        <v>0</v>
      </c>
      <c r="P13" s="35">
        <v>0.23799999999999999</v>
      </c>
      <c r="Q13" s="35">
        <v>0.28599999999999998</v>
      </c>
      <c r="R13" s="35">
        <v>0.38100000000000001</v>
      </c>
      <c r="S13" s="36">
        <f>(2*1+0*2+5*3+6*4+8*5)/21</f>
        <v>3.8571428571428572</v>
      </c>
      <c r="T13" s="2"/>
      <c r="U13" s="3"/>
    </row>
    <row r="14" spans="1:21" x14ac:dyDescent="0.25">
      <c r="I14" s="3"/>
      <c r="J14" s="2"/>
      <c r="K14" s="3"/>
      <c r="L14" s="3"/>
      <c r="M14" s="3">
        <v>4</v>
      </c>
      <c r="N14" s="35">
        <v>4.2999999999999997E-2</v>
      </c>
      <c r="O14" s="35">
        <v>0</v>
      </c>
      <c r="P14" s="35">
        <v>0.17399999999999999</v>
      </c>
      <c r="Q14" s="35">
        <v>0.30399999999999999</v>
      </c>
      <c r="R14" s="35">
        <v>0.47799999999999998</v>
      </c>
      <c r="S14" s="36">
        <f>(1*1+0*2+4*3+7*4+11*5)/23</f>
        <v>4.1739130434782608</v>
      </c>
      <c r="T14" s="2"/>
      <c r="U14" s="3"/>
    </row>
    <row r="15" spans="1:21" x14ac:dyDescent="0.25">
      <c r="I15" s="3"/>
      <c r="J15" s="2"/>
      <c r="K15" s="3"/>
      <c r="L15" s="3"/>
      <c r="M15" s="3">
        <v>5</v>
      </c>
      <c r="N15" s="35">
        <v>8.3000000000000004E-2</v>
      </c>
      <c r="O15" s="35">
        <v>0.20799999999999999</v>
      </c>
      <c r="P15" s="35">
        <v>0</v>
      </c>
      <c r="Q15" s="35">
        <v>0.125</v>
      </c>
      <c r="R15" s="35">
        <v>0.58299999999999996</v>
      </c>
      <c r="S15" s="36">
        <f>(2*1+5*2+0*3+3*4+14*5)/24</f>
        <v>3.9166666666666665</v>
      </c>
      <c r="T15" s="2"/>
      <c r="U15" s="3"/>
    </row>
    <row r="16" spans="1:21" x14ac:dyDescent="0.25">
      <c r="I16" s="3"/>
      <c r="J16" s="2"/>
      <c r="K16" s="3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3"/>
      <c r="L17" s="2"/>
      <c r="M17" s="2"/>
      <c r="N17" s="2"/>
      <c r="O17" s="2"/>
      <c r="P17" s="2"/>
      <c r="Q17" s="2"/>
      <c r="R17" s="2"/>
      <c r="S17" s="2"/>
      <c r="T17" s="2"/>
    </row>
    <row r="18" spans="9:20" x14ac:dyDescent="0.25"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4">
        <v>1</v>
      </c>
      <c r="Q49" s="35">
        <v>0</v>
      </c>
      <c r="R49" s="35">
        <v>0.14299999999999999</v>
      </c>
      <c r="S49" s="35">
        <v>0.14299999999999999</v>
      </c>
      <c r="T49" s="35">
        <v>0.14299999999999999</v>
      </c>
      <c r="U49" s="35">
        <v>0.57099999999999995</v>
      </c>
      <c r="V49" s="36">
        <f>(0*1+1*2+1*3+1*4+4*5)/7</f>
        <v>4.1428571428571432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5">
        <v>0</v>
      </c>
      <c r="R50" s="35">
        <v>0</v>
      </c>
      <c r="S50" s="35">
        <v>0.4</v>
      </c>
      <c r="T50" s="35">
        <v>0.4</v>
      </c>
      <c r="U50" s="35">
        <v>0.2</v>
      </c>
      <c r="V50" s="36">
        <f>(0*1+0*2+2*3+2*4+1*5)/5</f>
        <v>3.8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5">
        <v>0</v>
      </c>
      <c r="R51" s="35">
        <v>0</v>
      </c>
      <c r="S51" s="35">
        <v>0.2</v>
      </c>
      <c r="T51" s="35">
        <v>0.2</v>
      </c>
      <c r="U51" s="35">
        <v>0.6</v>
      </c>
      <c r="V51" s="36">
        <f>(0*1+0*2+1*3+1*4+3*5)/5</f>
        <v>4.4000000000000004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5">
        <v>0</v>
      </c>
      <c r="R52" s="35">
        <v>0</v>
      </c>
      <c r="S52" s="35">
        <v>0.14299999999999999</v>
      </c>
      <c r="T52" s="35">
        <v>0.14299999999999999</v>
      </c>
      <c r="U52" s="35">
        <v>0.71399999999999997</v>
      </c>
      <c r="V52" s="36">
        <f>(0*1+0*2+1*3+1*4+5*5)/7</f>
        <v>4.5714285714285712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5">
        <v>0</v>
      </c>
      <c r="R53" s="35">
        <v>0.28599999999999998</v>
      </c>
      <c r="S53" s="35">
        <v>0</v>
      </c>
      <c r="T53" s="35">
        <v>0.14299999999999999</v>
      </c>
      <c r="U53" s="35">
        <v>0.57099999999999995</v>
      </c>
      <c r="V53" s="36">
        <f>(0*1+2*2+0*3+1*4+4*5)/7</f>
        <v>4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3"/>
      <c r="Y76" s="2"/>
    </row>
    <row r="77" spans="15:25" x14ac:dyDescent="0.25">
      <c r="O77" s="2"/>
      <c r="P77" s="3"/>
      <c r="Q77" s="3" t="s">
        <v>6</v>
      </c>
      <c r="R77" s="35">
        <f>8/R83</f>
        <v>0.34782608695652173</v>
      </c>
      <c r="S77" s="35">
        <v>0.27300000000000002</v>
      </c>
      <c r="T77" s="35">
        <v>9.0999999999999998E-2</v>
      </c>
      <c r="U77" s="35">
        <v>0.22700000000000001</v>
      </c>
      <c r="V77" s="35">
        <v>0.105</v>
      </c>
      <c r="W77" s="2"/>
      <c r="X77" s="3"/>
      <c r="Y77" s="2"/>
    </row>
    <row r="78" spans="15:25" x14ac:dyDescent="0.25">
      <c r="O78" s="2"/>
      <c r="P78" s="3"/>
      <c r="Q78" s="3" t="s">
        <v>7</v>
      </c>
      <c r="R78" s="35">
        <f>8/R83</f>
        <v>0.34782608695652173</v>
      </c>
      <c r="S78" s="35">
        <v>0.22700000000000001</v>
      </c>
      <c r="T78" s="35">
        <v>0.36399999999999999</v>
      </c>
      <c r="U78" s="35">
        <v>4.4999999999999998E-2</v>
      </c>
      <c r="V78" s="35">
        <v>0</v>
      </c>
      <c r="W78" s="2"/>
      <c r="X78" s="3"/>
      <c r="Y78" s="2"/>
    </row>
    <row r="79" spans="15:25" x14ac:dyDescent="0.25">
      <c r="O79" s="2"/>
      <c r="P79" s="3"/>
      <c r="Q79" s="3" t="s">
        <v>8</v>
      </c>
      <c r="R79" s="35">
        <f>1/R83</f>
        <v>4.3478260869565216E-2</v>
      </c>
      <c r="S79" s="35">
        <v>0.182</v>
      </c>
      <c r="T79" s="35">
        <v>0.22700000000000001</v>
      </c>
      <c r="U79" s="35">
        <v>0.54500000000000004</v>
      </c>
      <c r="V79" s="35">
        <v>0</v>
      </c>
      <c r="W79" s="2"/>
      <c r="X79" s="3"/>
      <c r="Y79" s="2"/>
    </row>
    <row r="80" spans="15:25" x14ac:dyDescent="0.25">
      <c r="O80" s="2"/>
      <c r="P80" s="3"/>
      <c r="Q80" s="3" t="s">
        <v>9</v>
      </c>
      <c r="R80" s="35">
        <f>6/R83</f>
        <v>0.2608695652173913</v>
      </c>
      <c r="S80" s="35">
        <v>0.318</v>
      </c>
      <c r="T80" s="35">
        <v>0.318</v>
      </c>
      <c r="U80" s="35">
        <v>4.4999999999999998E-2</v>
      </c>
      <c r="V80" s="35">
        <v>5.2999999999999999E-2</v>
      </c>
      <c r="W80" s="2"/>
      <c r="X80" s="3"/>
      <c r="Y80" s="2"/>
    </row>
    <row r="81" spans="15:25" x14ac:dyDescent="0.25">
      <c r="O81" s="2"/>
      <c r="P81" s="3"/>
      <c r="Q81" s="3" t="s">
        <v>10</v>
      </c>
      <c r="R81" s="35">
        <f>0/R83</f>
        <v>0</v>
      </c>
      <c r="S81" s="35">
        <v>0</v>
      </c>
      <c r="T81" s="35">
        <v>0</v>
      </c>
      <c r="U81" s="35">
        <v>0.13600000000000001</v>
      </c>
      <c r="V81" s="35">
        <v>0.84199999999999997</v>
      </c>
      <c r="W81" s="2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3"/>
      <c r="Y82" s="2"/>
    </row>
    <row r="83" spans="15:25" x14ac:dyDescent="0.25">
      <c r="O83" s="2"/>
      <c r="P83" s="3"/>
      <c r="Q83" s="3"/>
      <c r="R83" s="3">
        <v>23</v>
      </c>
      <c r="S83" s="3"/>
      <c r="T83" s="3"/>
      <c r="U83" s="3"/>
      <c r="V83" s="3"/>
      <c r="W83" s="2"/>
      <c r="X83" s="3"/>
      <c r="Y83" s="2"/>
    </row>
    <row r="84" spans="15:25" x14ac:dyDescent="0.25">
      <c r="O84" s="3"/>
      <c r="P84" s="3"/>
      <c r="Q84" s="2"/>
      <c r="R84" s="2"/>
      <c r="S84" s="2"/>
      <c r="T84" s="2"/>
      <c r="U84" s="2"/>
      <c r="V84" s="2"/>
      <c r="W84" s="2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83" sqref="AA83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4">
        <v>1</v>
      </c>
      <c r="Q7" s="35">
        <v>0.217</v>
      </c>
      <c r="R7" s="35">
        <v>0.13</v>
      </c>
      <c r="S7" s="35">
        <v>8.6999999999999994E-2</v>
      </c>
      <c r="T7" s="35">
        <v>0.435</v>
      </c>
      <c r="U7" s="35">
        <v>0.13</v>
      </c>
      <c r="V7" s="36">
        <f>(5*1+3*2+2*3+10*4+3*5)/23</f>
        <v>3.1304347826086958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5">
        <v>0.16</v>
      </c>
      <c r="R8" s="35">
        <v>0.2</v>
      </c>
      <c r="S8" s="35">
        <v>0.16</v>
      </c>
      <c r="T8" s="35">
        <v>0.32</v>
      </c>
      <c r="U8" s="35">
        <v>0.16</v>
      </c>
      <c r="V8" s="36">
        <f>(4*1+5*2+4*3+8*4+4*5)/25</f>
        <v>3.12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5">
        <v>0.08</v>
      </c>
      <c r="R9" s="35">
        <v>0.24</v>
      </c>
      <c r="S9" s="35">
        <v>0.28000000000000003</v>
      </c>
      <c r="T9" s="35">
        <v>0.28000000000000003</v>
      </c>
      <c r="U9" s="35">
        <v>0.12</v>
      </c>
      <c r="V9" s="36">
        <f>(2*1+6*2+7*3+7*4+3*5)/25</f>
        <v>3.12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5">
        <v>0.5</v>
      </c>
      <c r="R10" s="35">
        <v>0.16700000000000001</v>
      </c>
      <c r="S10" s="35">
        <v>0.111</v>
      </c>
      <c r="T10" s="35">
        <v>0.16700000000000001</v>
      </c>
      <c r="U10" s="35">
        <v>5.6000000000000001E-2</v>
      </c>
      <c r="V10" s="36">
        <f>(9*1+3*2+2*3+3*4+1*5)/18</f>
        <v>2.1111111111111112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4">
        <v>1</v>
      </c>
      <c r="R44" s="35">
        <v>0</v>
      </c>
      <c r="S44" s="35">
        <v>0.16700000000000001</v>
      </c>
      <c r="T44" s="35">
        <v>0</v>
      </c>
      <c r="U44" s="35">
        <v>0.66700000000000004</v>
      </c>
      <c r="V44" s="35">
        <v>0.16700000000000001</v>
      </c>
      <c r="W44" s="36">
        <f>(0*1+1*2+0*3+4*4+1*5)/6</f>
        <v>3.8333333333333335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5">
        <v>0</v>
      </c>
      <c r="S45" s="35">
        <v>0</v>
      </c>
      <c r="T45" s="35">
        <v>0.28599999999999998</v>
      </c>
      <c r="U45" s="35">
        <v>0.57099999999999995</v>
      </c>
      <c r="V45" s="35">
        <v>0.14299999999999999</v>
      </c>
      <c r="W45" s="36">
        <f>(0*1+0*2+2*3+4*4+1*5)/7</f>
        <v>3.8571428571428572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5">
        <v>0</v>
      </c>
      <c r="S46" s="35">
        <v>0</v>
      </c>
      <c r="T46" s="35">
        <v>0.28599999999999998</v>
      </c>
      <c r="U46" s="35">
        <v>0.57099999999999995</v>
      </c>
      <c r="V46" s="35">
        <v>0.14299999999999999</v>
      </c>
      <c r="W46" s="36">
        <f>(0*1+0*2+2*3+4*4+1*5)/7</f>
        <v>3.8571428571428572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5">
        <v>0.2</v>
      </c>
      <c r="S47" s="35">
        <v>0</v>
      </c>
      <c r="T47" s="35">
        <v>0.4</v>
      </c>
      <c r="U47" s="35">
        <v>0.4</v>
      </c>
      <c r="V47" s="35">
        <v>0</v>
      </c>
      <c r="W47" s="36">
        <f>(1*1+0*2+2*3+2*4+0*5)/5</f>
        <v>3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3"/>
      <c r="Y49" s="3"/>
      <c r="Z49" s="3"/>
    </row>
    <row r="50" spans="14:26" x14ac:dyDescent="0.25">
      <c r="O50" s="2"/>
      <c r="P50" s="2"/>
      <c r="Q50" s="2"/>
      <c r="R50" s="2"/>
      <c r="S50" s="2"/>
      <c r="T50" s="2"/>
      <c r="U50" s="2"/>
      <c r="V50" s="2"/>
      <c r="W50" s="2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U96" sqref="U96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6" t="s">
        <v>19</v>
      </c>
      <c r="C4" s="47"/>
      <c r="D4" s="47"/>
      <c r="E4" s="47"/>
      <c r="F4" s="48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16</v>
      </c>
      <c r="D6" s="11">
        <v>0.53300000000000003</v>
      </c>
      <c r="E6" s="10">
        <v>14</v>
      </c>
      <c r="F6" s="12">
        <v>0.46700000000000003</v>
      </c>
    </row>
    <row r="7" spans="2:18" ht="24" x14ac:dyDescent="0.25">
      <c r="B7" s="8" t="s">
        <v>22</v>
      </c>
      <c r="C7" s="13">
        <v>19</v>
      </c>
      <c r="D7" s="23">
        <v>0.63300000000000001</v>
      </c>
      <c r="E7" s="13">
        <v>11</v>
      </c>
      <c r="F7" s="24">
        <v>0.36699999999999999</v>
      </c>
    </row>
    <row r="8" spans="2:18" ht="24" x14ac:dyDescent="0.25">
      <c r="B8" s="7" t="s">
        <v>23</v>
      </c>
      <c r="C8" s="10">
        <v>26</v>
      </c>
      <c r="D8" s="21">
        <v>0.86699999999999999</v>
      </c>
      <c r="E8" s="10">
        <v>4</v>
      </c>
      <c r="F8" s="22">
        <v>0.13300000000000001</v>
      </c>
    </row>
    <row r="9" spans="2:18" ht="48" x14ac:dyDescent="0.25">
      <c r="B9" s="8" t="s">
        <v>24</v>
      </c>
      <c r="C9" s="13">
        <v>21</v>
      </c>
      <c r="D9" s="23">
        <v>0.7</v>
      </c>
      <c r="E9" s="13">
        <v>9</v>
      </c>
      <c r="F9" s="24">
        <v>0.3</v>
      </c>
    </row>
    <row r="10" spans="2:18" ht="24" x14ac:dyDescent="0.25">
      <c r="B10" s="9" t="s">
        <v>26</v>
      </c>
      <c r="C10" s="14">
        <v>24</v>
      </c>
      <c r="D10" s="15">
        <v>0.8</v>
      </c>
      <c r="E10" s="14">
        <v>6</v>
      </c>
      <c r="F10" s="16">
        <v>0.2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4">
        <v>1</v>
      </c>
      <c r="J18" s="35">
        <v>0.28599999999999998</v>
      </c>
      <c r="K18" s="35">
        <v>0</v>
      </c>
      <c r="L18" s="35">
        <v>0.19</v>
      </c>
      <c r="M18" s="35">
        <v>0.33300000000000002</v>
      </c>
      <c r="N18" s="35">
        <v>0.19</v>
      </c>
      <c r="O18" s="36">
        <f>(6*1+0*2+4*3+7*4+4*5)/21</f>
        <v>3.1428571428571428</v>
      </c>
      <c r="P18" s="3"/>
      <c r="Q18" s="3"/>
      <c r="R18" s="2"/>
    </row>
    <row r="19" spans="7:18" x14ac:dyDescent="0.25">
      <c r="G19" s="2"/>
      <c r="H19" s="2"/>
      <c r="I19" s="3">
        <v>2</v>
      </c>
      <c r="J19" s="35">
        <v>0.14299999999999999</v>
      </c>
      <c r="K19" s="35">
        <v>9.5000000000000001E-2</v>
      </c>
      <c r="L19" s="35">
        <v>0.19</v>
      </c>
      <c r="M19" s="35">
        <v>0.42899999999999999</v>
      </c>
      <c r="N19" s="35">
        <v>0.14299999999999999</v>
      </c>
      <c r="O19" s="36">
        <f>(3*1+2*2+4*3+9*4+3*5)/21</f>
        <v>3.3333333333333335</v>
      </c>
      <c r="P19" s="3"/>
      <c r="Q19" s="3"/>
      <c r="R19" s="2"/>
    </row>
    <row r="20" spans="7:18" x14ac:dyDescent="0.25">
      <c r="G20" s="2"/>
      <c r="H20" s="2"/>
      <c r="I20" s="3">
        <v>3</v>
      </c>
      <c r="J20" s="35">
        <v>4.2999999999999997E-2</v>
      </c>
      <c r="K20" s="35">
        <v>0</v>
      </c>
      <c r="L20" s="35">
        <v>0.217</v>
      </c>
      <c r="M20" s="35">
        <v>0.39100000000000001</v>
      </c>
      <c r="N20" s="35">
        <v>0.34799999999999998</v>
      </c>
      <c r="O20" s="36">
        <f>(1*1+0*2+5*3+9*4+8*5)/23</f>
        <v>4</v>
      </c>
      <c r="P20" s="3"/>
      <c r="Q20" s="3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34">
        <v>1</v>
      </c>
      <c r="K45" s="35">
        <v>0</v>
      </c>
      <c r="L45" s="35">
        <v>0</v>
      </c>
      <c r="M45" s="35">
        <v>0.16700000000000001</v>
      </c>
      <c r="N45" s="35">
        <v>0.5</v>
      </c>
      <c r="O45" s="35">
        <v>0.33300000000000002</v>
      </c>
      <c r="P45" s="36">
        <f>(0*1+0*2+1*3+3*4+2*5)/6</f>
        <v>4.166666666666667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5">
        <v>0</v>
      </c>
      <c r="L46" s="35">
        <v>0</v>
      </c>
      <c r="M46" s="35">
        <v>0.16700000000000001</v>
      </c>
      <c r="N46" s="35">
        <v>0.5</v>
      </c>
      <c r="O46" s="35">
        <v>0.33300000000000002</v>
      </c>
      <c r="P46" s="36">
        <f>(0*1+0*2+1*3+3*4+2*5)/6</f>
        <v>4.166666666666667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5">
        <v>0</v>
      </c>
      <c r="L47" s="35">
        <v>0</v>
      </c>
      <c r="M47" s="35">
        <v>0.14299999999999999</v>
      </c>
      <c r="N47" s="35">
        <v>0.28599999999999998</v>
      </c>
      <c r="O47" s="35">
        <v>0.57099999999999995</v>
      </c>
      <c r="P47" s="36">
        <f>(0*1+0*2+1*3+2*4+4*5)/7</f>
        <v>4.4285714285714288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9" t="s">
        <v>25</v>
      </c>
      <c r="C66" s="50"/>
      <c r="D66" s="50"/>
      <c r="E66" s="50"/>
      <c r="F66" s="51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5">
        <v>18</v>
      </c>
      <c r="D68" s="28">
        <v>0.6</v>
      </c>
      <c r="E68" s="25">
        <v>12</v>
      </c>
      <c r="F68" s="29">
        <v>0.4</v>
      </c>
    </row>
    <row r="69" spans="2:6" ht="36" x14ac:dyDescent="0.25">
      <c r="B69" s="8" t="s">
        <v>28</v>
      </c>
      <c r="C69" s="26">
        <v>23</v>
      </c>
      <c r="D69" s="30">
        <v>0.76700000000000002</v>
      </c>
      <c r="E69" s="26">
        <v>7</v>
      </c>
      <c r="F69" s="31">
        <v>0.23300000000000001</v>
      </c>
    </row>
    <row r="70" spans="2:6" ht="48" x14ac:dyDescent="0.25">
      <c r="B70" s="7" t="s">
        <v>29</v>
      </c>
      <c r="C70" s="25">
        <v>23</v>
      </c>
      <c r="D70" s="28">
        <v>0.76700000000000002</v>
      </c>
      <c r="E70" s="25">
        <v>7</v>
      </c>
      <c r="F70" s="29">
        <v>0.23300000000000001</v>
      </c>
    </row>
    <row r="71" spans="2:6" ht="48" x14ac:dyDescent="0.25">
      <c r="B71" s="8" t="s">
        <v>30</v>
      </c>
      <c r="C71" s="26">
        <v>30</v>
      </c>
      <c r="D71" s="30">
        <v>1</v>
      </c>
      <c r="E71" s="26">
        <v>0</v>
      </c>
      <c r="F71" s="31">
        <v>0</v>
      </c>
    </row>
    <row r="72" spans="2:6" ht="24" x14ac:dyDescent="0.25">
      <c r="B72" s="9" t="s">
        <v>26</v>
      </c>
      <c r="C72" s="27">
        <v>27</v>
      </c>
      <c r="D72" s="32">
        <v>0.9</v>
      </c>
      <c r="E72" s="27">
        <v>3</v>
      </c>
      <c r="F72" s="33">
        <v>0.1</v>
      </c>
    </row>
    <row r="77" spans="2:6" ht="36" customHeight="1" x14ac:dyDescent="0.25">
      <c r="B77" s="46" t="s">
        <v>31</v>
      </c>
      <c r="C77" s="52"/>
      <c r="D77" s="52"/>
      <c r="E77" s="52"/>
      <c r="F77" s="53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5">
        <v>9</v>
      </c>
      <c r="D79" s="19">
        <v>0.3</v>
      </c>
      <c r="E79" s="25">
        <v>21</v>
      </c>
      <c r="F79" s="20">
        <v>0.7</v>
      </c>
    </row>
    <row r="80" spans="2:6" ht="24" x14ac:dyDescent="0.25">
      <c r="B80" s="8" t="s">
        <v>33</v>
      </c>
      <c r="C80" s="26">
        <v>27</v>
      </c>
      <c r="D80" s="23">
        <v>0.9</v>
      </c>
      <c r="E80" s="26">
        <v>3</v>
      </c>
      <c r="F80" s="24">
        <v>0.1</v>
      </c>
    </row>
    <row r="81" spans="2:6" ht="24" x14ac:dyDescent="0.25">
      <c r="B81" s="7" t="s">
        <v>34</v>
      </c>
      <c r="C81" s="25">
        <v>19</v>
      </c>
      <c r="D81" s="21">
        <v>0.63300000000000001</v>
      </c>
      <c r="E81" s="25">
        <v>11</v>
      </c>
      <c r="F81" s="22">
        <v>0.36699999999999999</v>
      </c>
    </row>
    <row r="82" spans="2:6" ht="24" x14ac:dyDescent="0.25">
      <c r="B82" s="8" t="s">
        <v>35</v>
      </c>
      <c r="C82" s="26">
        <v>11</v>
      </c>
      <c r="D82" s="23">
        <v>0.36699999999999999</v>
      </c>
      <c r="E82" s="26">
        <v>19</v>
      </c>
      <c r="F82" s="24">
        <v>0.63300000000000001</v>
      </c>
    </row>
    <row r="83" spans="2:6" ht="72" x14ac:dyDescent="0.25">
      <c r="B83" s="7" t="s">
        <v>36</v>
      </c>
      <c r="C83" s="25">
        <v>22</v>
      </c>
      <c r="D83" s="21">
        <v>0.73299999999999998</v>
      </c>
      <c r="E83" s="25">
        <v>8</v>
      </c>
      <c r="F83" s="22">
        <v>0.26700000000000002</v>
      </c>
    </row>
    <row r="84" spans="2:6" ht="24" x14ac:dyDescent="0.25">
      <c r="B84" s="8" t="s">
        <v>37</v>
      </c>
      <c r="C84" s="26">
        <v>10</v>
      </c>
      <c r="D84" s="23">
        <v>0.33300000000000002</v>
      </c>
      <c r="E84" s="26">
        <v>20</v>
      </c>
      <c r="F84" s="24">
        <v>0.66700000000000004</v>
      </c>
    </row>
    <row r="85" spans="2:6" ht="24" x14ac:dyDescent="0.25">
      <c r="B85" s="7" t="s">
        <v>38</v>
      </c>
      <c r="C85" s="25">
        <v>27</v>
      </c>
      <c r="D85" s="21">
        <v>0.9</v>
      </c>
      <c r="E85" s="25">
        <v>3</v>
      </c>
      <c r="F85" s="22">
        <v>0.1</v>
      </c>
    </row>
    <row r="86" spans="2:6" ht="72" x14ac:dyDescent="0.25">
      <c r="B86" s="8" t="s">
        <v>39</v>
      </c>
      <c r="C86" s="26">
        <v>18</v>
      </c>
      <c r="D86" s="23">
        <v>0.6</v>
      </c>
      <c r="E86" s="26">
        <v>12</v>
      </c>
      <c r="F86" s="24">
        <v>0.4</v>
      </c>
    </row>
    <row r="87" spans="2:6" ht="24" x14ac:dyDescent="0.25">
      <c r="B87" s="9" t="s">
        <v>40</v>
      </c>
      <c r="C87" s="27">
        <v>30</v>
      </c>
      <c r="D87" s="15">
        <v>1</v>
      </c>
      <c r="E87" s="27">
        <v>0</v>
      </c>
      <c r="F87" s="16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Y47" sqref="Y47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4">
        <v>1</v>
      </c>
      <c r="N8" s="35">
        <v>0</v>
      </c>
      <c r="O8" s="35">
        <v>0.2</v>
      </c>
      <c r="P8" s="35">
        <v>0.28000000000000003</v>
      </c>
      <c r="Q8" s="35">
        <v>0.32</v>
      </c>
      <c r="R8" s="35">
        <v>0.2</v>
      </c>
      <c r="S8" s="36">
        <v>3.52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34">
        <v>1</v>
      </c>
      <c r="O23" s="35">
        <v>0</v>
      </c>
      <c r="P23" s="35">
        <v>0</v>
      </c>
      <c r="Q23" s="35">
        <v>0.42899999999999999</v>
      </c>
      <c r="R23" s="35">
        <v>0.28599999999999998</v>
      </c>
      <c r="S23" s="35">
        <v>0.28599999999999998</v>
      </c>
      <c r="T23" s="39">
        <v>3.86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Y127" sqref="Y127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3"/>
      <c r="V8" s="3"/>
      <c r="W8" s="2"/>
      <c r="X8" s="2"/>
    </row>
    <row r="9" spans="10:24" x14ac:dyDescent="0.25">
      <c r="J9" s="2"/>
      <c r="K9" s="2"/>
      <c r="L9" s="2"/>
      <c r="M9" s="2"/>
      <c r="N9" s="3">
        <v>7</v>
      </c>
      <c r="O9" s="3">
        <v>5</v>
      </c>
      <c r="P9" s="3">
        <v>0</v>
      </c>
      <c r="Q9" s="3">
        <v>2</v>
      </c>
      <c r="R9" s="3">
        <v>3</v>
      </c>
      <c r="S9" s="3">
        <v>4</v>
      </c>
      <c r="T9" s="3">
        <v>3</v>
      </c>
      <c r="U9" s="3"/>
      <c r="V9" s="3"/>
      <c r="W9" s="2"/>
      <c r="X9" s="2"/>
    </row>
    <row r="10" spans="10:24" x14ac:dyDescent="0.25">
      <c r="J10" s="2"/>
      <c r="K10" s="2"/>
      <c r="L10" s="2"/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40">
        <v>2</v>
      </c>
      <c r="O24" s="40">
        <v>2</v>
      </c>
      <c r="P24" s="40">
        <v>1</v>
      </c>
      <c r="Q24" s="40">
        <v>2</v>
      </c>
      <c r="R24" s="40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6" t="s">
        <v>51</v>
      </c>
      <c r="C42" s="47"/>
      <c r="D42" s="47"/>
      <c r="E42" s="47"/>
      <c r="F42" s="47"/>
      <c r="G42" s="47"/>
      <c r="H42" s="47"/>
      <c r="I42" s="47"/>
      <c r="J42" s="48"/>
    </row>
    <row r="43" spans="2:10" x14ac:dyDescent="0.25">
      <c r="B43" s="4"/>
      <c r="C43" s="66" t="s">
        <v>16</v>
      </c>
      <c r="D43" s="66"/>
      <c r="E43" s="66" t="s">
        <v>17</v>
      </c>
      <c r="F43" s="66"/>
      <c r="G43" s="67" t="s">
        <v>18</v>
      </c>
      <c r="H43" s="67"/>
      <c r="I43" s="66" t="s">
        <v>17</v>
      </c>
      <c r="J43" s="68"/>
    </row>
    <row r="44" spans="2:10" ht="120" x14ac:dyDescent="0.25">
      <c r="B44" s="42" t="s">
        <v>70</v>
      </c>
      <c r="C44" s="64">
        <v>20</v>
      </c>
      <c r="D44" s="64"/>
      <c r="E44" s="57">
        <v>0.66700000000000004</v>
      </c>
      <c r="F44" s="57"/>
      <c r="G44" s="55">
        <v>10</v>
      </c>
      <c r="H44" s="55"/>
      <c r="I44" s="57">
        <v>0.33300000000000002</v>
      </c>
      <c r="J44" s="58"/>
    </row>
    <row r="45" spans="2:10" ht="48" x14ac:dyDescent="0.25">
      <c r="B45" s="43" t="s">
        <v>71</v>
      </c>
      <c r="C45" s="63">
        <v>24</v>
      </c>
      <c r="D45" s="63"/>
      <c r="E45" s="59">
        <v>0.8</v>
      </c>
      <c r="F45" s="59"/>
      <c r="G45" s="54">
        <v>6</v>
      </c>
      <c r="H45" s="54"/>
      <c r="I45" s="59">
        <v>0.2</v>
      </c>
      <c r="J45" s="60"/>
    </row>
    <row r="46" spans="2:10" ht="24" x14ac:dyDescent="0.25">
      <c r="B46" s="42" t="s">
        <v>72</v>
      </c>
      <c r="C46" s="64">
        <v>25</v>
      </c>
      <c r="D46" s="64"/>
      <c r="E46" s="57">
        <v>0.83299999999999996</v>
      </c>
      <c r="F46" s="57"/>
      <c r="G46" s="55">
        <v>5</v>
      </c>
      <c r="H46" s="55"/>
      <c r="I46" s="57">
        <v>0.16700000000000001</v>
      </c>
      <c r="J46" s="58"/>
    </row>
    <row r="47" spans="2:10" ht="24" x14ac:dyDescent="0.25">
      <c r="B47" s="44" t="s">
        <v>73</v>
      </c>
      <c r="C47" s="65">
        <v>20</v>
      </c>
      <c r="D47" s="65"/>
      <c r="E47" s="61">
        <v>0.66700000000000004</v>
      </c>
      <c r="F47" s="61"/>
      <c r="G47" s="56">
        <v>10</v>
      </c>
      <c r="H47" s="56"/>
      <c r="I47" s="61">
        <v>0.33300000000000002</v>
      </c>
      <c r="J47" s="62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37"/>
      <c r="N50" s="37"/>
      <c r="O50" s="37"/>
      <c r="P50" s="37"/>
      <c r="Q50" s="37"/>
      <c r="R50" s="37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52</v>
      </c>
      <c r="O52" s="3" t="s">
        <v>53</v>
      </c>
      <c r="P52" s="3" t="s">
        <v>54</v>
      </c>
      <c r="Q52" s="3" t="s">
        <v>55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40">
        <v>2</v>
      </c>
      <c r="O53" s="40">
        <v>3</v>
      </c>
      <c r="P53" s="40">
        <v>5</v>
      </c>
      <c r="Q53" s="40">
        <v>8</v>
      </c>
      <c r="R53" s="41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37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37"/>
      <c r="M72" s="2"/>
      <c r="N72" s="3" t="s">
        <v>56</v>
      </c>
      <c r="O72" s="3" t="s">
        <v>57</v>
      </c>
      <c r="P72" s="3" t="s">
        <v>58</v>
      </c>
      <c r="Q72" s="3" t="s">
        <v>59</v>
      </c>
      <c r="R72" s="3" t="s">
        <v>60</v>
      </c>
      <c r="S72" s="2"/>
      <c r="T72" s="2"/>
    </row>
    <row r="73" spans="12:20" x14ac:dyDescent="0.25">
      <c r="L73" s="37"/>
      <c r="M73" s="2"/>
      <c r="N73" s="3">
        <v>9</v>
      </c>
      <c r="O73" s="3">
        <v>1</v>
      </c>
      <c r="P73" s="3">
        <v>1</v>
      </c>
      <c r="Q73" s="3">
        <v>1</v>
      </c>
      <c r="R73" s="3">
        <v>2</v>
      </c>
      <c r="S73" s="2"/>
      <c r="T73" s="2"/>
    </row>
    <row r="74" spans="12:20" x14ac:dyDescent="0.25">
      <c r="L74" s="37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37"/>
      <c r="M75" s="37"/>
      <c r="N75" s="37"/>
      <c r="O75" s="37"/>
      <c r="P75" s="37"/>
      <c r="Q75" s="37"/>
      <c r="R75" s="37"/>
      <c r="S75" s="37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7"/>
      <c r="N92" s="37"/>
      <c r="O92" s="37"/>
      <c r="P92" s="37"/>
      <c r="Q92" s="37"/>
      <c r="R92" s="37"/>
      <c r="S92" s="37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61</v>
      </c>
      <c r="O94" s="3" t="s">
        <v>62</v>
      </c>
      <c r="P94" s="3" t="s">
        <v>63</v>
      </c>
      <c r="Q94" s="3" t="s">
        <v>64</v>
      </c>
      <c r="R94" s="2"/>
      <c r="S94" s="2"/>
      <c r="T94" s="2"/>
    </row>
    <row r="95" spans="11:20" x14ac:dyDescent="0.25">
      <c r="K95" s="2"/>
      <c r="L95" s="2"/>
      <c r="M95" s="2"/>
      <c r="N95" s="3">
        <v>1</v>
      </c>
      <c r="O95" s="3">
        <v>8</v>
      </c>
      <c r="P95" s="3">
        <v>4</v>
      </c>
      <c r="Q95" s="3">
        <v>9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37"/>
      <c r="N97" s="37"/>
      <c r="O97" s="37"/>
      <c r="P97" s="37"/>
      <c r="Q97" s="37"/>
      <c r="R97" s="37"/>
      <c r="S97" s="37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2012-12-18T09:22:55Z</dcterms:modified>
</cp:coreProperties>
</file>