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drawings/drawing18.xml" ContentType="application/vnd.openxmlformats-officedocument.drawingml.chartshapes+xml"/>
  <Override PartName="/xl/charts/chart14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5.xml" ContentType="application/vnd.openxmlformats-officedocument.drawingml.chart+xml"/>
  <Override PartName="/xl/drawings/drawing21.xml" ContentType="application/vnd.openxmlformats-officedocument.drawingml.chartshapes+xml"/>
  <Override PartName="/xl/charts/chart16.xml" ContentType="application/vnd.openxmlformats-officedocument.drawingml.chart+xml"/>
  <Override PartName="/xl/drawings/drawing22.xml" ContentType="application/vnd.openxmlformats-officedocument.drawingml.chartshapes+xml"/>
  <Override PartName="/xl/charts/chart17.xml" ContentType="application/vnd.openxmlformats-officedocument.drawingml.chart+xml"/>
  <Override PartName="/xl/drawings/drawing23.xml" ContentType="application/vnd.openxmlformats-officedocument.drawingml.chartshapes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2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7400" windowHeight="8520"/>
  </bookViews>
  <sheets>
    <sheet name="Fase de formació" sheetId="1" r:id="rId1"/>
    <sheet name="Període de Recerca" sheetId="2" r:id="rId2"/>
    <sheet name="Periode de recerca (Elab. Tesi)" sheetId="3" r:id="rId3"/>
    <sheet name="Org. i Sup. Admin." sheetId="4" r:id="rId4"/>
    <sheet name="Mitjans" sheetId="5" r:id="rId5"/>
    <sheet name="Valoració Global" sheetId="6" r:id="rId6"/>
    <sheet name="Dades personals i acadèmiques" sheetId="7" r:id="rId7"/>
  </sheets>
  <calcPr calcId="145621"/>
</workbook>
</file>

<file path=xl/calcChain.xml><?xml version="1.0" encoding="utf-8"?>
<calcChain xmlns="http://schemas.openxmlformats.org/spreadsheetml/2006/main">
  <c r="P47" i="5" l="1"/>
  <c r="P46" i="5"/>
  <c r="P45" i="5"/>
  <c r="O20" i="5"/>
  <c r="O19" i="5"/>
  <c r="O18" i="5"/>
  <c r="W47" i="4"/>
  <c r="W46" i="4"/>
  <c r="W45" i="4"/>
  <c r="W44" i="4"/>
  <c r="V10" i="4"/>
  <c r="V9" i="4"/>
  <c r="V8" i="4"/>
  <c r="V7" i="4"/>
  <c r="R80" i="3"/>
  <c r="R79" i="3"/>
  <c r="R78" i="3"/>
  <c r="R77" i="3"/>
  <c r="V53" i="3"/>
  <c r="V52" i="3"/>
  <c r="V51" i="3"/>
  <c r="V50" i="3"/>
  <c r="V49" i="3"/>
  <c r="S15" i="3"/>
  <c r="S14" i="3"/>
  <c r="S13" i="3"/>
  <c r="S12" i="3"/>
  <c r="S11" i="3"/>
  <c r="U44" i="2"/>
  <c r="U43" i="2"/>
  <c r="U42" i="2"/>
  <c r="T14" i="2"/>
  <c r="T13" i="2"/>
  <c r="T12" i="2"/>
  <c r="S32" i="1"/>
  <c r="S31" i="1"/>
  <c r="R9" i="1"/>
  <c r="R8" i="1"/>
  <c r="R81" i="3" l="1"/>
</calcChain>
</file>

<file path=xl/sharedStrings.xml><?xml version="1.0" encoding="utf-8"?>
<sst xmlns="http://schemas.openxmlformats.org/spreadsheetml/2006/main" count="124" uniqueCount="74">
  <si>
    <t>1.1.2 Els cursos del període de formació (màster) signifiquen un nivell formatiu superior als estudis previs que he cursat</t>
  </si>
  <si>
    <t>1 - Molt en desacord</t>
  </si>
  <si>
    <t>5 - Molt d'acord</t>
  </si>
  <si>
    <t>Mitjana</t>
  </si>
  <si>
    <t>Falta</t>
  </si>
  <si>
    <t>Sobra</t>
  </si>
  <si>
    <t>Segueixo orientacions del meu/meva director/a o d'altre professorat</t>
  </si>
  <si>
    <t>Consulto catàlegs i bases de dades especialitzades</t>
  </si>
  <si>
    <t>Consulto a travès de cercadors d'Internet</t>
  </si>
  <si>
    <t>Consulto bibliografia citada en fonts d'informació que llegeixo</t>
  </si>
  <si>
    <t>Altres</t>
  </si>
  <si>
    <t>1ª opció</t>
  </si>
  <si>
    <t>2ª opció</t>
  </si>
  <si>
    <t>3ª opció</t>
  </si>
  <si>
    <t>4ª opció</t>
  </si>
  <si>
    <t>5ª opció</t>
  </si>
  <si>
    <t>No contesten</t>
  </si>
  <si>
    <t>%</t>
  </si>
  <si>
    <t>Respostes</t>
  </si>
  <si>
    <r>
      <t xml:space="preserve">5.1 Indiqueu els mitjans que us facilita el departament o l'institut per al treball personal
</t>
    </r>
    <r>
      <rPr>
        <b/>
        <i/>
        <sz val="11"/>
        <color theme="0"/>
        <rFont val="Calibri"/>
        <family val="2"/>
        <scheme val="minor"/>
      </rPr>
      <t>Indique los medios que os facilita el departamento o el instituto para el trabajo personal</t>
    </r>
  </si>
  <si>
    <t xml:space="preserve"> </t>
  </si>
  <si>
    <r>
      <t xml:space="preserve">Taula
</t>
    </r>
    <r>
      <rPr>
        <i/>
        <sz val="9"/>
        <color theme="4" tint="-0.249977111117893"/>
        <rFont val="Calibri"/>
        <family val="2"/>
        <scheme val="minor"/>
      </rPr>
      <t>Mesa</t>
    </r>
  </si>
  <si>
    <r>
      <t xml:space="preserve">Ordinador
</t>
    </r>
    <r>
      <rPr>
        <i/>
        <sz val="9"/>
        <color theme="4" tint="-0.249977111117893"/>
        <rFont val="Calibri"/>
        <family val="2"/>
        <scheme val="minor"/>
      </rPr>
      <t>Ordinador</t>
    </r>
  </si>
  <si>
    <r>
      <t xml:space="preserve">Aparells de laboratori
</t>
    </r>
    <r>
      <rPr>
        <i/>
        <sz val="9"/>
        <color theme="4" tint="-0.249977111117893"/>
        <rFont val="Calibri"/>
        <family val="2"/>
        <scheme val="minor"/>
      </rPr>
      <t>Instrumentos de laboratorio</t>
    </r>
  </si>
  <si>
    <r>
      <t xml:space="preserve">Cap. Utilitzo els generals de la Universitat
</t>
    </r>
    <r>
      <rPr>
        <i/>
        <sz val="9"/>
        <color theme="4" tint="-0.249977111117893"/>
        <rFont val="Calibri"/>
        <family val="2"/>
        <scheme val="minor"/>
      </rPr>
      <t>Ninguno. Utilizo los generales de la Universidad</t>
    </r>
  </si>
  <si>
    <r>
      <t xml:space="preserve">5.5 Indiqueu, si és el vostre cas, les dificultats amb què us heu trobat a l'hora de cercar i obtenir la documentació en les biblioteques de la UPC
</t>
    </r>
    <r>
      <rPr>
        <b/>
        <i/>
        <sz val="11"/>
        <color theme="0"/>
        <rFont val="Calibri"/>
        <family val="2"/>
        <scheme val="minor"/>
      </rPr>
      <t>Indique, si es su caso, las dificultades con que se ha encontrado a la hora de buscar y obtener la documentación en las bibliotecas de la UPC</t>
    </r>
  </si>
  <si>
    <r>
      <t xml:space="preserve">Altres
</t>
    </r>
    <r>
      <rPr>
        <i/>
        <sz val="9"/>
        <color theme="4" tint="-0.249977111117893"/>
        <rFont val="Calibri"/>
        <family val="2"/>
        <scheme val="minor"/>
      </rPr>
      <t>Otros</t>
    </r>
  </si>
  <si>
    <r>
      <t xml:space="preserve">Recursos no consultables
</t>
    </r>
    <r>
      <rPr>
        <i/>
        <sz val="9"/>
        <color theme="4" tint="-0.249977111117893"/>
        <rFont val="Calibri"/>
        <family val="2"/>
        <scheme val="minor"/>
      </rPr>
      <t>Recursos no consultables</t>
    </r>
  </si>
  <si>
    <r>
      <t xml:space="preserve">Cost elevat de la informació
</t>
    </r>
    <r>
      <rPr>
        <i/>
        <sz val="9"/>
        <color theme="4" tint="-0.249977111117893"/>
        <rFont val="Calibri"/>
        <family val="2"/>
        <scheme val="minor"/>
      </rPr>
      <t>Coste elevado de la información</t>
    </r>
  </si>
  <si>
    <r>
      <t xml:space="preserve">Disfuncions en l'accés a la informació electrònica
</t>
    </r>
    <r>
      <rPr>
        <i/>
        <sz val="9"/>
        <color theme="4" tint="-0.249977111117893"/>
        <rFont val="Calibri"/>
        <family val="2"/>
        <scheme val="minor"/>
      </rPr>
      <t>Disfunciones en el acceso a la información electrónica</t>
    </r>
  </si>
  <si>
    <r>
      <t xml:space="preserve">Poc suport del personal bibliotecari
</t>
    </r>
    <r>
      <rPr>
        <i/>
        <sz val="9"/>
        <color theme="4" tint="-0.249977111117893"/>
        <rFont val="Calibri"/>
        <family val="2"/>
        <scheme val="minor"/>
      </rPr>
      <t>Poc suport del personal bibliotecari</t>
    </r>
  </si>
  <si>
    <r>
      <t xml:space="preserve">5.6 Detalleu les fonts d'informació i documentació que heu consultat a les biblioteques de la UPC durant el curs
</t>
    </r>
    <r>
      <rPr>
        <b/>
        <i/>
        <sz val="11"/>
        <color theme="0"/>
        <rFont val="Calibri"/>
        <family val="2"/>
        <scheme val="minor"/>
      </rPr>
      <t>Detalle las fuentes de información y documentación que ha consultado en las bibliotecas de la UPC durante el curso</t>
    </r>
  </si>
  <si>
    <r>
      <t xml:space="preserve">Revistes
</t>
    </r>
    <r>
      <rPr>
        <i/>
        <sz val="9"/>
        <color theme="4" tint="-0.249977111117893"/>
        <rFont val="Calibri"/>
        <family val="2"/>
        <scheme val="minor"/>
      </rPr>
      <t>Revistas</t>
    </r>
  </si>
  <si>
    <r>
      <t>Butlletins de sumaris
S</t>
    </r>
    <r>
      <rPr>
        <i/>
        <sz val="9"/>
        <color theme="4" tint="-0.249977111117893"/>
        <rFont val="Calibri"/>
        <family val="2"/>
        <scheme val="minor"/>
      </rPr>
      <t>umarios</t>
    </r>
  </si>
  <si>
    <r>
      <t xml:space="preserve">Actes de congressos
</t>
    </r>
    <r>
      <rPr>
        <i/>
        <sz val="9"/>
        <color theme="4" tint="-0.249977111117893"/>
        <rFont val="Calibri"/>
        <family val="2"/>
        <scheme val="minor"/>
      </rPr>
      <t>Actas de congresos</t>
    </r>
  </si>
  <si>
    <r>
      <t xml:space="preserve">Tesis doctorals
</t>
    </r>
    <r>
      <rPr>
        <i/>
        <sz val="9"/>
        <color theme="4" tint="-0.249977111117893"/>
        <rFont val="Calibri"/>
        <family val="2"/>
        <scheme val="minor"/>
      </rPr>
      <t>Tesis doctorales</t>
    </r>
  </si>
  <si>
    <r>
      <t xml:space="preserve">Normes i textos legislatius (ISO - UNE - legislació oficial - etc.)
</t>
    </r>
    <r>
      <rPr>
        <i/>
        <sz val="9"/>
        <color theme="4" tint="-0.249977111117893"/>
        <rFont val="Calibri"/>
        <family val="2"/>
        <scheme val="minor"/>
      </rPr>
      <t>Normas y textos legislativos (ISO - UNE - legislación oficial - etc.)</t>
    </r>
  </si>
  <si>
    <r>
      <t xml:space="preserve">Llibres
</t>
    </r>
    <r>
      <rPr>
        <i/>
        <sz val="9"/>
        <color theme="4" tint="-0.249977111117893"/>
        <rFont val="Calibri"/>
        <family val="2"/>
        <scheme val="minor"/>
      </rPr>
      <t>Libros</t>
    </r>
  </si>
  <si>
    <r>
      <t xml:space="preserve">Patents
</t>
    </r>
    <r>
      <rPr>
        <i/>
        <sz val="9"/>
        <color theme="4" tint="-0.249977111117893"/>
        <rFont val="Calibri"/>
        <family val="2"/>
        <scheme val="minor"/>
      </rPr>
      <t>Patentes</t>
    </r>
  </si>
  <si>
    <r>
      <t xml:space="preserve">Recursos a Internet (blogs, guies i portals temàtics, news…)
</t>
    </r>
    <r>
      <rPr>
        <i/>
        <sz val="9"/>
        <color theme="4" tint="-0.249977111117893"/>
        <rFont val="Calibri"/>
        <family val="2"/>
        <scheme val="minor"/>
      </rPr>
      <t>Recursos en Internet (Blogs, guias y portales temáticos, news…)</t>
    </r>
  </si>
  <si>
    <r>
      <t xml:space="preserve">Cap
</t>
    </r>
    <r>
      <rPr>
        <i/>
        <sz val="9"/>
        <color theme="4" tint="-0.249977111117893"/>
        <rFont val="Calibri"/>
        <family val="2"/>
        <scheme val="minor"/>
      </rPr>
      <t>Ninguno</t>
    </r>
  </si>
  <si>
    <t>UPC</t>
  </si>
  <si>
    <t>Altres unis</t>
  </si>
  <si>
    <t>Administració</t>
  </si>
  <si>
    <t>Centre de recerca</t>
  </si>
  <si>
    <t>Empresa provada</t>
  </si>
  <si>
    <t>Cap</t>
  </si>
  <si>
    <t>Com a professor/a</t>
  </si>
  <si>
    <t>Com a investigador/a</t>
  </si>
  <si>
    <t>Com a becari/a</t>
  </si>
  <si>
    <t>Ns/Nc</t>
  </si>
  <si>
    <r>
      <t xml:space="preserve">A través de canals d'informació de la Universitat (Oficina de Doctorat - Servei de Relacions Internacionals - guies informatives - etc.) 
</t>
    </r>
    <r>
      <rPr>
        <i/>
        <sz val="9"/>
        <color theme="4" tint="-0.249977111117893"/>
        <rFont val="Calibri"/>
        <family val="2"/>
        <scheme val="minor"/>
      </rPr>
      <t xml:space="preserve">A través de los canales de información de la Universidad (Oficina de Doctorado – Servicio de Relaciones Internacionales – guías informativas, etc.) </t>
    </r>
  </si>
  <si>
    <r>
      <t xml:space="preserve">7.2 Com us heu assabentat de la organització del programa?
</t>
    </r>
    <r>
      <rPr>
        <b/>
        <i/>
        <sz val="11"/>
        <color theme="0"/>
        <rFont val="Calibri"/>
        <family val="2"/>
        <scheme val="minor"/>
      </rPr>
      <t>¿Cómo se ha enterado de la organización del programa?</t>
    </r>
  </si>
  <si>
    <r>
      <t xml:space="preserve"> A través del departament o de l'institut 
</t>
    </r>
    <r>
      <rPr>
        <i/>
        <sz val="9"/>
        <color theme="4" tint="-0.249977111117893"/>
        <rFont val="Calibri"/>
        <family val="2"/>
        <scheme val="minor"/>
      </rPr>
      <t>A través del departamento o del instituto</t>
    </r>
  </si>
  <si>
    <r>
      <t xml:space="preserve">Per estudiantat del programa 
 </t>
    </r>
    <r>
      <rPr>
        <i/>
        <sz val="9"/>
        <color theme="4" tint="-0.249977111117893"/>
        <rFont val="Calibri"/>
        <family val="2"/>
        <scheme val="minor"/>
      </rPr>
      <t xml:space="preserve">Por estudiantes del programa </t>
    </r>
  </si>
  <si>
    <r>
      <t xml:space="preserve">Per altres mitjans
</t>
    </r>
    <r>
      <rPr>
        <i/>
        <sz val="9"/>
        <color theme="4" tint="-0.249977111117893"/>
        <rFont val="Calibri"/>
        <family val="2"/>
        <scheme val="minor"/>
      </rPr>
      <t xml:space="preserve">Por otros medios </t>
    </r>
  </si>
  <si>
    <t>Prom dins</t>
  </si>
  <si>
    <t>Prom fora</t>
  </si>
  <si>
    <t>Completar</t>
  </si>
  <si>
    <t>Fer investigacio</t>
  </si>
  <si>
    <t>Unica unv</t>
  </si>
  <si>
    <t>Ser titulat UPC</t>
  </si>
  <si>
    <t>Prestigi UPC</t>
  </si>
  <si>
    <t>Proximitat</t>
  </si>
  <si>
    <t>Teballar Upc</t>
  </si>
  <si>
    <t>Menys de 10</t>
  </si>
  <si>
    <t>De 10 a 20</t>
  </si>
  <si>
    <t>De 20 a 30</t>
  </si>
  <si>
    <t>Mes de 30</t>
  </si>
  <si>
    <t>1.1 Orientació acadèmica i mètode docent del programa</t>
  </si>
  <si>
    <t>2.1 Aspectes sobre el projecte o proposta de tesi</t>
  </si>
  <si>
    <t>3.1 Aspectes sobre la tesi</t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</si>
  <si>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</t>
    </r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</si>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</sst>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i/>
      <sz val="9"/>
      <color theme="4" tint="-0.249977111117893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sz val="16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  <font>
      <i/>
      <sz val="11"/>
      <color theme="0"/>
      <name val="Calibri"/>
      <family val="2"/>
      <scheme val="minor"/>
    </font>
    <font>
      <sz val="10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9EFF7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5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2" fillId="0" borderId="0" xfId="0" applyFont="1"/>
    <xf numFmtId="10" fontId="2" fillId="0" borderId="0" xfId="1" applyNumberFormat="1" applyFont="1"/>
    <xf numFmtId="0" fontId="6" fillId="0" borderId="4" xfId="0" applyFont="1" applyBorder="1"/>
    <xf numFmtId="0" fontId="9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10" fontId="9" fillId="3" borderId="7" xfId="1" applyNumberFormat="1" applyFont="1" applyFill="1" applyBorder="1" applyAlignment="1">
      <alignment horizontal="center" vertical="center"/>
    </xf>
    <xf numFmtId="10" fontId="9" fillId="3" borderId="8" xfId="1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left"/>
    </xf>
    <xf numFmtId="0" fontId="10" fillId="0" borderId="0" xfId="0" applyFont="1" applyBorder="1" applyAlignment="1"/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0" fontId="2" fillId="0" borderId="0" xfId="0" applyFont="1" applyAlignment="1"/>
    <xf numFmtId="2" fontId="2" fillId="0" borderId="0" xfId="0" applyNumberFormat="1" applyFont="1"/>
    <xf numFmtId="1" fontId="2" fillId="0" borderId="0" xfId="1" applyNumberFormat="1" applyFont="1"/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10" fontId="13" fillId="3" borderId="0" xfId="1" applyNumberFormat="1" applyFont="1" applyFill="1" applyBorder="1" applyAlignment="1">
      <alignment horizontal="center" vertical="center"/>
    </xf>
    <xf numFmtId="10" fontId="13" fillId="3" borderId="5" xfId="1" applyNumberFormat="1" applyFont="1" applyFill="1" applyBorder="1" applyAlignment="1">
      <alignment horizontal="center" vertical="center"/>
    </xf>
    <xf numFmtId="10" fontId="13" fillId="4" borderId="0" xfId="1" applyNumberFormat="1" applyFont="1" applyFill="1" applyBorder="1" applyAlignment="1">
      <alignment horizontal="center" vertical="center"/>
    </xf>
    <xf numFmtId="10" fontId="13" fillId="4" borderId="5" xfId="1" applyNumberFormat="1" applyFont="1" applyFill="1" applyBorder="1" applyAlignment="1">
      <alignment horizontal="center" vertical="center"/>
    </xf>
    <xf numFmtId="10" fontId="13" fillId="3" borderId="7" xfId="1" applyNumberFormat="1" applyFont="1" applyFill="1" applyBorder="1" applyAlignment="1">
      <alignment horizontal="center" vertical="center"/>
    </xf>
    <xf numFmtId="10" fontId="13" fillId="3" borderId="8" xfId="1" applyNumberFormat="1" applyFont="1" applyFill="1" applyBorder="1" applyAlignment="1">
      <alignment horizontal="center" vertical="center"/>
    </xf>
    <xf numFmtId="0" fontId="2" fillId="0" borderId="0" xfId="0" applyNumberFormat="1" applyFont="1"/>
    <xf numFmtId="0" fontId="2" fillId="0" borderId="0" xfId="1" applyNumberFormat="1" applyFont="1"/>
    <xf numFmtId="0" fontId="11" fillId="0" borderId="7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9" fillId="0" borderId="5" xfId="0" applyFont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7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10" fontId="9" fillId="4" borderId="8" xfId="1" applyNumberFormat="1" applyFont="1" applyFill="1" applyBorder="1" applyAlignment="1">
      <alignment horizontal="center" vertical="center"/>
    </xf>
  </cellXfs>
  <cellStyles count="2">
    <cellStyle name="Normal" xfId="0" builtinId="0"/>
    <cellStyle name="Percentatge" xfId="1" builtinId="5"/>
  </cellStyles>
  <dxfs count="0"/>
  <tableStyles count="0" defaultTableStyle="TableStyleMedium9" defaultPivotStyle="PivotStyleLight16"/>
  <colors>
    <mruColors>
      <color rgb="FF9E0232"/>
      <color rgb="FFEC82D0"/>
      <color rgb="FFE9EFF7"/>
      <color rgb="FFA6BFDE"/>
      <color rgb="FFF9758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556755127635076"/>
          <c:y val="0.14432981243198259"/>
          <c:w val="0.50284192233229164"/>
          <c:h val="0.4886701235516293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'Fase de formació'!$M$7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1.2461057152262507E-2"/>
                  <c:y val="-6.50401382753985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formació'!$M$8:$M$9</c:f>
              <c:numCache>
                <c:formatCode>0.00%</c:formatCode>
                <c:ptCount val="2"/>
                <c:pt idx="0">
                  <c:v>0</c:v>
                </c:pt>
                <c:pt idx="1">
                  <c:v>0.03</c:v>
                </c:pt>
              </c:numCache>
            </c:numRef>
          </c:val>
        </c:ser>
        <c:ser>
          <c:idx val="1"/>
          <c:order val="1"/>
          <c:tx>
            <c:strRef>
              <c:f>'Fase de formació'!$N$7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8.3072079039079143E-3"/>
                  <c:y val="-6.50393700787401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8691585728393762E-2"/>
                  <c:y val="-6.17886178861788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formació'!$N$8:$N$9</c:f>
              <c:numCache>
                <c:formatCode>0.00%</c:formatCode>
                <c:ptCount val="2"/>
                <c:pt idx="0">
                  <c:v>6.0999999999999999E-2</c:v>
                </c:pt>
                <c:pt idx="1">
                  <c:v>0.182</c:v>
                </c:pt>
              </c:numCache>
            </c:numRef>
          </c:val>
        </c:ser>
        <c:ser>
          <c:idx val="2"/>
          <c:order val="2"/>
          <c:tx>
            <c:strRef>
              <c:f>'Fase de formació'!$O$7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1536857174208359E-2"/>
                  <c:y val="-6.17873375584149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5306328598077107E-2"/>
                  <c:y val="-6.50391140131873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formació'!$O$8:$O$9</c:f>
              <c:numCache>
                <c:formatCode>0.00%</c:formatCode>
                <c:ptCount val="2"/>
                <c:pt idx="0">
                  <c:v>0.27300000000000002</c:v>
                </c:pt>
                <c:pt idx="1">
                  <c:v>0.24199999999999999</c:v>
                </c:pt>
              </c:numCache>
            </c:numRef>
          </c:val>
        </c:ser>
        <c:ser>
          <c:idx val="3"/>
          <c:order val="3"/>
          <c:tx>
            <c:strRef>
              <c:f>'Fase de formació'!$P$7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8.7227400065837554E-2"/>
                  <c:y val="-6.50375776198706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4672149095731166E-2"/>
                  <c:y val="-6.50373215543179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formació'!$P$8:$P$9</c:f>
              <c:numCache>
                <c:formatCode>0.00%</c:formatCode>
                <c:ptCount val="2"/>
                <c:pt idx="0">
                  <c:v>0.45500000000000002</c:v>
                </c:pt>
                <c:pt idx="1">
                  <c:v>0.39400000000000002</c:v>
                </c:pt>
              </c:numCache>
            </c:numRef>
          </c:val>
        </c:ser>
        <c:ser>
          <c:idx val="4"/>
          <c:order val="4"/>
          <c:tx>
            <c:strRef>
              <c:f>'Fase de formació'!$Q$7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5290058905477648E-2"/>
                  <c:y val="-6.33677741501824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038421429355209E-2"/>
                  <c:y val="-6.82924268612764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formació'!$Q$8:$Q$9</c:f>
              <c:numCache>
                <c:formatCode>0.00%</c:formatCode>
                <c:ptCount val="2"/>
                <c:pt idx="0">
                  <c:v>0.21199999999999999</c:v>
                </c:pt>
                <c:pt idx="1">
                  <c:v>0.152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5"/>
        <c:overlap val="100"/>
        <c:axId val="30892032"/>
        <c:axId val="30918912"/>
      </c:barChart>
      <c:catAx>
        <c:axId val="30892032"/>
        <c:scaling>
          <c:orientation val="maxMin"/>
        </c:scaling>
        <c:delete val="1"/>
        <c:axPos val="l"/>
        <c:majorTickMark val="out"/>
        <c:minorTickMark val="none"/>
        <c:tickLblPos val="none"/>
        <c:crossAx val="30918912"/>
        <c:crosses val="autoZero"/>
        <c:auto val="1"/>
        <c:lblAlgn val="ctr"/>
        <c:lblOffset val="100"/>
        <c:noMultiLvlLbl val="0"/>
      </c:catAx>
      <c:valAx>
        <c:axId val="30918912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08920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172964052139568"/>
          <c:y val="0.70713654695602057"/>
          <c:w val="0.65161860465268573"/>
          <c:h val="6.057927432437779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</a:t>
            </a:r>
            <a:r>
              <a:rPr lang="en-US" sz="1400" baseline="0">
                <a:solidFill>
                  <a:schemeClr val="tx2"/>
                </a:solidFill>
              </a:rPr>
              <a:t>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8546496648548906"/>
          <c:y val="0.11359188924913799"/>
          <c:w val="0.59949738566143718"/>
          <c:h val="0.7772126436781620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'Org. i Sup. Admin.'!$W$43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Admin.'!$Q$44:$Q$47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Admin.'!$W$44:$W$47</c:f>
              <c:numCache>
                <c:formatCode>0.00</c:formatCode>
                <c:ptCount val="4"/>
                <c:pt idx="0">
                  <c:v>3.5</c:v>
                </c:pt>
                <c:pt idx="1">
                  <c:v>3.6</c:v>
                </c:pt>
                <c:pt idx="2">
                  <c:v>3.3913043478260869</c:v>
                </c:pt>
                <c:pt idx="3">
                  <c:v>2.8947368421052633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3"/>
        <c:axId val="33471104"/>
        <c:axId val="33558912"/>
      </c:barChart>
      <c:catAx>
        <c:axId val="3347110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3558912"/>
        <c:crosses val="autoZero"/>
        <c:auto val="1"/>
        <c:lblAlgn val="ctr"/>
        <c:lblOffset val="100"/>
        <c:noMultiLvlLbl val="0"/>
      </c:catAx>
      <c:valAx>
        <c:axId val="33558912"/>
        <c:scaling>
          <c:orientation val="minMax"/>
          <c:min val="2"/>
        </c:scaling>
        <c:delete val="1"/>
        <c:axPos val="t"/>
        <c:numFmt formatCode="0.00" sourceLinked="1"/>
        <c:majorTickMark val="out"/>
        <c:minorTickMark val="none"/>
        <c:tickLblPos val="none"/>
        <c:crossAx val="334711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262227263143385"/>
          <c:y val="2.968460111317254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3004951250899731"/>
          <c:y val="9.152752009894867E-2"/>
          <c:w val="0.55015744489428697"/>
          <c:h val="0.6757380002824330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Mitjans!$J$17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1.4773776546629732E-2"/>
                  <c:y val="-4.70004236483426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Mitjans!$J$18:$J$20</c:f>
              <c:numCache>
                <c:formatCode>0.00%</c:formatCode>
                <c:ptCount val="3"/>
                <c:pt idx="0">
                  <c:v>0</c:v>
                </c:pt>
                <c:pt idx="1">
                  <c:v>2.1999999999999999E-2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Mitjans!$K$17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2336103416435829E-3"/>
                  <c:y val="-4.70004236483426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3240997229916899E-2"/>
                  <c:y val="-4.6999839305801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3868882733148658E-3"/>
                  <c:y val="-4.70006184291899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Mitjans!$K$18:$K$20</c:f>
              <c:numCache>
                <c:formatCode>0.00%</c:formatCode>
                <c:ptCount val="3"/>
                <c:pt idx="0">
                  <c:v>4.2999999999999997E-2</c:v>
                </c:pt>
                <c:pt idx="1">
                  <c:v>4.2999999999999997E-2</c:v>
                </c:pt>
                <c:pt idx="2">
                  <c:v>5.6000000000000001E-2</c:v>
                </c:pt>
              </c:numCache>
            </c:numRef>
          </c:val>
        </c:ser>
        <c:ser>
          <c:idx val="2"/>
          <c:order val="2"/>
          <c:tx>
            <c:strRef>
              <c:f>Mitjans!$L$17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4320747995143336E-2"/>
                  <c:y val="-4.69992549632594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3240997229916899E-2"/>
                  <c:y val="-4.6999839305801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3554939981532781E-2"/>
                  <c:y val="-4.45269016697589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Mitjans!$L$18:$L$20</c:f>
              <c:numCache>
                <c:formatCode>0.00%</c:formatCode>
                <c:ptCount val="3"/>
                <c:pt idx="0">
                  <c:v>0.23899999999999999</c:v>
                </c:pt>
                <c:pt idx="1">
                  <c:v>0.217</c:v>
                </c:pt>
                <c:pt idx="2">
                  <c:v>0.27800000000000002</c:v>
                </c:pt>
              </c:numCache>
            </c:numRef>
          </c:val>
        </c:ser>
        <c:ser>
          <c:idx val="3"/>
          <c:order val="3"/>
          <c:tx>
            <c:strRef>
              <c:f>Mitjans!$M$17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7769246988170798E-2"/>
                  <c:y val="-4.45218373677316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0554089326091862E-2"/>
                  <c:y val="-4.69949697846210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9580924960557218E-2"/>
                  <c:y val="-4.69945802229266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Mitjans!$M$18:$M$20</c:f>
              <c:numCache>
                <c:formatCode>0.00%</c:formatCode>
                <c:ptCount val="3"/>
                <c:pt idx="0">
                  <c:v>0.30399999999999999</c:v>
                </c:pt>
                <c:pt idx="1">
                  <c:v>0.34799999999999998</c:v>
                </c:pt>
                <c:pt idx="2">
                  <c:v>0.44400000000000001</c:v>
                </c:pt>
              </c:numCache>
            </c:numRef>
          </c:val>
        </c:ser>
        <c:ser>
          <c:idx val="4"/>
          <c:order val="4"/>
          <c:tx>
            <c:strRef>
              <c:f>Mitjans!$N$17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8.9684821253299019E-2"/>
                  <c:y val="-4.69949697846210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6251154201292706E-2"/>
                  <c:y val="-4.69986706207178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4637090031336248E-2"/>
                  <c:y val="-4.69943854420794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Mitjans!$N$18:$N$20</c:f>
              <c:numCache>
                <c:formatCode>0.00%</c:formatCode>
                <c:ptCount val="3"/>
                <c:pt idx="0">
                  <c:v>0.41299999999999998</c:v>
                </c:pt>
                <c:pt idx="1">
                  <c:v>0.37</c:v>
                </c:pt>
                <c:pt idx="2">
                  <c:v>0.222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1"/>
        <c:overlap val="100"/>
        <c:axId val="33670272"/>
        <c:axId val="33671808"/>
      </c:barChart>
      <c:catAx>
        <c:axId val="3367027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3671808"/>
        <c:crosses val="autoZero"/>
        <c:auto val="1"/>
        <c:lblAlgn val="ctr"/>
        <c:lblOffset val="100"/>
        <c:noMultiLvlLbl val="0"/>
      </c:catAx>
      <c:valAx>
        <c:axId val="3367180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367027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802189892468418"/>
          <c:y val="0.77468667065967511"/>
          <c:w val="0.51437335515246718"/>
          <c:h val="5.7100589699014895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</a:t>
            </a:r>
            <a:r>
              <a:rPr lang="en-US" sz="1400" i="1">
                <a:solidFill>
                  <a:schemeClr val="tx2"/>
                </a:solidFill>
              </a:rPr>
              <a:t> Opinió dels vinculats</a:t>
            </a:r>
            <a:r>
              <a:rPr lang="en-US" sz="1400" i="1" baseline="0">
                <a:solidFill>
                  <a:schemeClr val="tx2"/>
                </a:solidFill>
              </a:rPr>
              <a:t> a la UPC</a:t>
            </a:r>
            <a:endParaRPr lang="en-U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016333838221142"/>
          <c:y val="3.31825037707390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2289134109834198"/>
          <c:y val="0.11924585218702866"/>
          <c:w val="0.5567382670198191"/>
          <c:h val="0.7389743589743589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Mitjans!$P$44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Mitjans!$J$45:$J$47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Mitjans!$P$45:$P$47</c:f>
              <c:numCache>
                <c:formatCode>0.00</c:formatCode>
                <c:ptCount val="3"/>
                <c:pt idx="0">
                  <c:v>3.64</c:v>
                </c:pt>
                <c:pt idx="1">
                  <c:v>3.6</c:v>
                </c:pt>
                <c:pt idx="2">
                  <c:v>3.5263157894736841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2"/>
        <c:axId val="31100928"/>
        <c:axId val="31102464"/>
      </c:barChart>
      <c:catAx>
        <c:axId val="3110092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1102464"/>
        <c:crosses val="autoZero"/>
        <c:auto val="1"/>
        <c:lblAlgn val="ctr"/>
        <c:lblOffset val="100"/>
        <c:noMultiLvlLbl val="0"/>
      </c:catAx>
      <c:valAx>
        <c:axId val="31102464"/>
        <c:scaling>
          <c:orientation val="minMax"/>
          <c:min val="1.5"/>
        </c:scaling>
        <c:delete val="1"/>
        <c:axPos val="t"/>
        <c:numFmt formatCode="0.00" sourceLinked="1"/>
        <c:majorTickMark val="out"/>
        <c:minorTickMark val="none"/>
        <c:tickLblPos val="none"/>
        <c:crossAx val="311009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S" sz="1400" b="1" i="0" baseline="0">
                <a:solidFill>
                  <a:schemeClr val="tx2"/>
                </a:solidFill>
              </a:rPr>
              <a:t> Opinió global / </a:t>
            </a:r>
            <a:r>
              <a:rPr lang="es-ES" sz="1400" b="1" i="1" baseline="0">
                <a:solidFill>
                  <a:schemeClr val="tx2"/>
                </a:solidFill>
              </a:rPr>
              <a:t>Opinión global</a:t>
            </a:r>
            <a:endParaRPr lang="es-E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69089879427477"/>
          <c:y val="5.3881094439919994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40475695760943453"/>
          <c:y val="0.17038192798291685"/>
          <c:w val="0.56055819366125659"/>
          <c:h val="0.3626565590475975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'Valoració Global'!$N$7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Global'!$N$8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'Valoració Global'!$O$7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2850497101090498E-3"/>
                  <c:y val="7.9664622832745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Global'!$O$8</c:f>
              <c:numCache>
                <c:formatCode>0.00%</c:formatCode>
                <c:ptCount val="1"/>
                <c:pt idx="0">
                  <c:v>3.9E-2</c:v>
                </c:pt>
              </c:numCache>
            </c:numRef>
          </c:val>
        </c:ser>
        <c:ser>
          <c:idx val="2"/>
          <c:order val="2"/>
          <c:tx>
            <c:strRef>
              <c:f>'Valoració Global'!$P$7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8997208782458014E-2"/>
                  <c:y val="7.9664622832745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Global'!$P$8</c:f>
              <c:numCache>
                <c:formatCode>0.00%</c:formatCode>
                <c:ptCount val="1"/>
                <c:pt idx="0">
                  <c:v>0.216</c:v>
                </c:pt>
              </c:numCache>
            </c:numRef>
          </c:val>
        </c:ser>
        <c:ser>
          <c:idx val="3"/>
          <c:order val="3"/>
          <c:tx>
            <c:strRef>
              <c:f>'Valoració Global'!$Q$7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105333259442859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Global'!$Q$8</c:f>
              <c:numCache>
                <c:formatCode>0.00%</c:formatCode>
                <c:ptCount val="1"/>
                <c:pt idx="0">
                  <c:v>0.47099999999999997</c:v>
                </c:pt>
              </c:numCache>
            </c:numRef>
          </c:val>
        </c:ser>
        <c:ser>
          <c:idx val="4"/>
          <c:order val="4"/>
          <c:tx>
            <c:strRef>
              <c:f>'Valoració Global'!$R$7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2424999097083751E-2"/>
                  <c:y val="8.38574977186798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Global'!$R$8</c:f>
              <c:numCache>
                <c:formatCode>0.00%</c:formatCode>
                <c:ptCount val="1"/>
                <c:pt idx="0">
                  <c:v>0.27500000000000002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6"/>
        <c:overlap val="100"/>
        <c:axId val="33272960"/>
        <c:axId val="33274496"/>
      </c:barChart>
      <c:catAx>
        <c:axId val="3327296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33274496"/>
        <c:crosses val="autoZero"/>
        <c:auto val="1"/>
        <c:lblAlgn val="ctr"/>
        <c:lblOffset val="100"/>
        <c:noMultiLvlLbl val="0"/>
      </c:catAx>
      <c:valAx>
        <c:axId val="33274496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one"/>
        <c:crossAx val="332729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9207158451757711"/>
          <c:y val="0.59322877013856845"/>
          <c:w val="0.60441191136765859"/>
          <c:h val="0.10030705736160474"/>
        </c:manualLayout>
      </c:layout>
      <c:overlay val="0"/>
      <c:spPr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1" i="0" baseline="0">
                <a:solidFill>
                  <a:schemeClr val="tx2"/>
                </a:solidFill>
              </a:rPr>
              <a:t>Opinió dels vinculats a la UPC / </a:t>
            </a:r>
            <a:r>
              <a:rPr lang="en-US" sz="1400" b="1" i="1" baseline="0">
                <a:solidFill>
                  <a:schemeClr val="tx2"/>
                </a:solidFill>
              </a:rPr>
              <a:t> Opinió dels vinculats a la UPC</a:t>
            </a:r>
            <a:endParaRPr lang="en-U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299533391659399"/>
          <c:y val="7.14851476678728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2592592592592656"/>
          <c:y val="0.20738555171165482"/>
          <c:w val="0.65370370370370423"/>
          <c:h val="0.564543645741287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'Valoració Global'!$T$22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'Valoració Global'!$T$23</c:f>
              <c:numCache>
                <c:formatCode>General</c:formatCode>
                <c:ptCount val="1"/>
                <c:pt idx="0">
                  <c:v>3.92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81"/>
        <c:axId val="31227904"/>
        <c:axId val="31229440"/>
      </c:barChart>
      <c:catAx>
        <c:axId val="31227904"/>
        <c:scaling>
          <c:orientation val="minMax"/>
        </c:scaling>
        <c:delete val="1"/>
        <c:axPos val="l"/>
        <c:majorTickMark val="out"/>
        <c:minorTickMark val="none"/>
        <c:tickLblPos val="none"/>
        <c:crossAx val="31229440"/>
        <c:crosses val="autoZero"/>
        <c:auto val="1"/>
        <c:lblAlgn val="ctr"/>
        <c:lblOffset val="100"/>
        <c:noMultiLvlLbl val="0"/>
      </c:catAx>
      <c:valAx>
        <c:axId val="312294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12279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7.1 A quina institució esteu vinculats professionalment? </a:t>
            </a:r>
          </a:p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¿</a:t>
            </a:r>
            <a:r>
              <a:rPr lang="es-ES" sz="1100" i="1">
                <a:solidFill>
                  <a:schemeClr val="tx2"/>
                </a:solidFill>
              </a:rPr>
              <a:t>A qué institución está vinculado profesionalmente?</a:t>
            </a:r>
            <a:endParaRPr lang="es-ES" sz="11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9927192670789926"/>
          <c:y val="3.74369715395492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7599123731580847"/>
          <c:y val="0.23143637709879195"/>
          <c:w val="0.6009116498232997"/>
          <c:h val="0.67524922016003486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92D05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acadèmiques'!$N$8:$T$8</c:f>
              <c:strCache>
                <c:ptCount val="7"/>
                <c:pt idx="0">
                  <c:v>UPC</c:v>
                </c:pt>
                <c:pt idx="1">
                  <c:v>Altres unis</c:v>
                </c:pt>
                <c:pt idx="2">
                  <c:v>Administració</c:v>
                </c:pt>
                <c:pt idx="3">
                  <c:v>Centre de recerca</c:v>
                </c:pt>
                <c:pt idx="4">
                  <c:v>Empresa provada</c:v>
                </c:pt>
                <c:pt idx="5">
                  <c:v>Cap</c:v>
                </c:pt>
                <c:pt idx="6">
                  <c:v>Altres</c:v>
                </c:pt>
              </c:strCache>
            </c:strRef>
          </c:cat>
          <c:val>
            <c:numRef>
              <c:f>'Dades personals i acadèmiques'!$N$9:$T$9</c:f>
              <c:numCache>
                <c:formatCode>General</c:formatCode>
                <c:ptCount val="7"/>
                <c:pt idx="0">
                  <c:v>25</c:v>
                </c:pt>
                <c:pt idx="1">
                  <c:v>2</c:v>
                </c:pt>
                <c:pt idx="2">
                  <c:v>3</c:v>
                </c:pt>
                <c:pt idx="3">
                  <c:v>11</c:v>
                </c:pt>
                <c:pt idx="4">
                  <c:v>4</c:v>
                </c:pt>
                <c:pt idx="5">
                  <c:v>1</c:v>
                </c:pt>
                <c:pt idx="6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3"/>
        <c:axId val="35280384"/>
        <c:axId val="35281920"/>
      </c:barChart>
      <c:catAx>
        <c:axId val="35280384"/>
        <c:scaling>
          <c:orientation val="maxMin"/>
        </c:scaling>
        <c:delete val="1"/>
        <c:axPos val="l"/>
        <c:majorTickMark val="out"/>
        <c:minorTickMark val="none"/>
        <c:tickLblPos val="none"/>
        <c:crossAx val="35281920"/>
        <c:crosses val="autoZero"/>
        <c:auto val="1"/>
        <c:lblAlgn val="ctr"/>
        <c:lblOffset val="100"/>
        <c:noMultiLvlLbl val="0"/>
      </c:catAx>
      <c:valAx>
        <c:axId val="3528192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52803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7.2 Els</a:t>
            </a:r>
            <a:r>
              <a:rPr lang="es-ES" sz="1100" baseline="0">
                <a:solidFill>
                  <a:schemeClr val="tx2"/>
                </a:solidFill>
              </a:rPr>
              <a:t> vinculats a la UPC, quina tasca desenvolupeu a la universitat?</a:t>
            </a:r>
          </a:p>
          <a:p>
            <a:pPr>
              <a:defRPr sz="1100"/>
            </a:pPr>
            <a:r>
              <a:rPr lang="es-ES" sz="1100" baseline="0">
                <a:solidFill>
                  <a:schemeClr val="tx2"/>
                </a:solidFill>
              </a:rPr>
              <a:t> </a:t>
            </a:r>
            <a:r>
              <a:rPr lang="es-ES" sz="1100" i="1" baseline="0">
                <a:solidFill>
                  <a:schemeClr val="tx2"/>
                </a:solidFill>
              </a:rPr>
              <a:t>Los vinculados a la UPC, ¿qué tarea desarrollan en la universidad?</a:t>
            </a:r>
            <a:endParaRPr lang="es-ES" sz="1100" i="1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4767056696047837"/>
          <c:y val="4.57142857142857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955380577427888"/>
          <c:y val="0.18780952380952384"/>
          <c:w val="0.60734908136483023"/>
          <c:h val="0.70552380952381011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acadèmiques'!$N$23:$R$23</c:f>
              <c:strCache>
                <c:ptCount val="5"/>
                <c:pt idx="0">
                  <c:v>Com a professor/a</c:v>
                </c:pt>
                <c:pt idx="1">
                  <c:v>Com a investigador/a</c:v>
                </c:pt>
                <c:pt idx="2">
                  <c:v>Com a becari/a</c:v>
                </c:pt>
                <c:pt idx="3">
                  <c:v>Altres</c:v>
                </c:pt>
                <c:pt idx="4">
                  <c:v>Ns/Nc</c:v>
                </c:pt>
              </c:strCache>
            </c:strRef>
          </c:cat>
          <c:val>
            <c:numRef>
              <c:f>'Dades personals i acadèmiques'!$N$24:$R$24</c:f>
              <c:numCache>
                <c:formatCode>General</c:formatCode>
                <c:ptCount val="5"/>
                <c:pt idx="0">
                  <c:v>5</c:v>
                </c:pt>
                <c:pt idx="1">
                  <c:v>12</c:v>
                </c:pt>
                <c:pt idx="2">
                  <c:v>8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367552"/>
        <c:axId val="33369088"/>
      </c:barChart>
      <c:catAx>
        <c:axId val="33367552"/>
        <c:scaling>
          <c:orientation val="maxMin"/>
        </c:scaling>
        <c:delete val="1"/>
        <c:axPos val="l"/>
        <c:majorTickMark val="out"/>
        <c:minorTickMark val="none"/>
        <c:tickLblPos val="none"/>
        <c:crossAx val="33369088"/>
        <c:crosses val="autoZero"/>
        <c:auto val="1"/>
        <c:lblAlgn val="ctr"/>
        <c:lblOffset val="100"/>
        <c:noMultiLvlLbl val="0"/>
      </c:catAx>
      <c:valAx>
        <c:axId val="3336908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33675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7.3 Quin ha estat el </a:t>
            </a:r>
            <a:r>
              <a:rPr lang="es-ES" sz="1100" b="1" u="none">
                <a:solidFill>
                  <a:schemeClr val="tx2"/>
                </a:solidFill>
              </a:rPr>
              <a:t>principal motiu </a:t>
            </a:r>
            <a:r>
              <a:rPr lang="es-ES" sz="1100" b="1">
                <a:solidFill>
                  <a:schemeClr val="tx2"/>
                </a:solidFill>
              </a:rPr>
              <a:t>que us ha portat a realitzar els estudis de doctorat? </a:t>
            </a:r>
            <a:endParaRPr lang="es-ES" sz="1100" b="1" u="none">
              <a:solidFill>
                <a:schemeClr val="tx2"/>
              </a:solidFill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principal motivo </a:t>
            </a:r>
            <a:r>
              <a:rPr lang="es-ES" sz="1100" b="1" i="1">
                <a:solidFill>
                  <a:schemeClr val="tx2"/>
                </a:solidFill>
              </a:rPr>
              <a:t>que os ha llevado a realizar los estudios de doctorado?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3857302118171683"/>
          <c:y val="0.27228070175438635"/>
          <c:w val="0.73690078037904161"/>
          <c:h val="0.64646352723915068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acadèmiques'!$N$52:$Q$52</c:f>
              <c:strCache>
                <c:ptCount val="4"/>
                <c:pt idx="0">
                  <c:v>Prom dins</c:v>
                </c:pt>
                <c:pt idx="1">
                  <c:v>Prom fora</c:v>
                </c:pt>
                <c:pt idx="2">
                  <c:v>Completar</c:v>
                </c:pt>
                <c:pt idx="3">
                  <c:v>Fer investigacio</c:v>
                </c:pt>
              </c:strCache>
            </c:strRef>
          </c:cat>
          <c:val>
            <c:numRef>
              <c:f>'Dades personals i acadèmiques'!$N$53:$Q$53</c:f>
              <c:numCache>
                <c:formatCode>General</c:formatCode>
                <c:ptCount val="4"/>
                <c:pt idx="0">
                  <c:v>10</c:v>
                </c:pt>
                <c:pt idx="1">
                  <c:v>1</c:v>
                </c:pt>
                <c:pt idx="2">
                  <c:v>4</c:v>
                </c:pt>
                <c:pt idx="3">
                  <c:v>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403648"/>
        <c:axId val="33405184"/>
      </c:barChart>
      <c:catAx>
        <c:axId val="33403648"/>
        <c:scaling>
          <c:orientation val="maxMin"/>
        </c:scaling>
        <c:delete val="1"/>
        <c:axPos val="l"/>
        <c:majorTickMark val="out"/>
        <c:minorTickMark val="none"/>
        <c:tickLblPos val="none"/>
        <c:crossAx val="33405184"/>
        <c:crosses val="autoZero"/>
        <c:auto val="1"/>
        <c:lblAlgn val="ctr"/>
        <c:lblOffset val="100"/>
        <c:noMultiLvlLbl val="0"/>
      </c:catAx>
      <c:valAx>
        <c:axId val="3340518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34036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7.4 Quin ha estat el </a:t>
            </a:r>
            <a:r>
              <a:rPr lang="es-ES" sz="1100" b="1" u="none">
                <a:solidFill>
                  <a:schemeClr val="tx2"/>
                </a:solidFill>
              </a:rPr>
              <a:t>motiu principal</a:t>
            </a:r>
            <a:r>
              <a:rPr lang="es-ES" sz="1100" b="1">
                <a:solidFill>
                  <a:schemeClr val="tx2"/>
                </a:solidFill>
              </a:rPr>
              <a:t> que us ha fet triar un programa de doctorat a la UPC?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motivo principal </a:t>
            </a:r>
            <a:r>
              <a:rPr lang="es-ES" sz="1100" b="1" i="1">
                <a:solidFill>
                  <a:schemeClr val="tx2"/>
                </a:solidFill>
              </a:rPr>
              <a:t>que os ha llevado a escoger un programa de doctorado en la UPC? </a:t>
            </a:r>
          </a:p>
        </c:rich>
      </c:tx>
      <c:layout>
        <c:manualLayout>
          <c:xMode val="edge"/>
          <c:yMode val="edge"/>
          <c:x val="0.14065766026738297"/>
          <c:y val="1.3039934800325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9419359369376485"/>
          <c:y val="0.22402607986960066"/>
          <c:w val="0.66344297263845453"/>
          <c:h val="0.7042542787286063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acadèmiques'!$N$72:$R$72</c:f>
              <c:strCache>
                <c:ptCount val="5"/>
                <c:pt idx="0">
                  <c:v>Unica unv</c:v>
                </c:pt>
                <c:pt idx="1">
                  <c:v>Ser titulat UPC</c:v>
                </c:pt>
                <c:pt idx="2">
                  <c:v>Prestigi UPC</c:v>
                </c:pt>
                <c:pt idx="3">
                  <c:v>Proximitat</c:v>
                </c:pt>
                <c:pt idx="4">
                  <c:v>Teballar Upc</c:v>
                </c:pt>
              </c:strCache>
            </c:strRef>
          </c:cat>
          <c:val>
            <c:numRef>
              <c:f>'Dades personals i acadèmiques'!$N$73:$R$73</c:f>
              <c:numCache>
                <c:formatCode>General</c:formatCode>
                <c:ptCount val="5"/>
                <c:pt idx="0">
                  <c:v>1</c:v>
                </c:pt>
                <c:pt idx="1">
                  <c:v>13</c:v>
                </c:pt>
                <c:pt idx="2">
                  <c:v>15</c:v>
                </c:pt>
                <c:pt idx="3">
                  <c:v>3</c:v>
                </c:pt>
                <c:pt idx="4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883008"/>
        <c:axId val="47884544"/>
      </c:barChart>
      <c:catAx>
        <c:axId val="47883008"/>
        <c:scaling>
          <c:orientation val="maxMin"/>
        </c:scaling>
        <c:delete val="1"/>
        <c:axPos val="l"/>
        <c:majorTickMark val="out"/>
        <c:minorTickMark val="none"/>
        <c:tickLblPos val="none"/>
        <c:crossAx val="47884544"/>
        <c:crosses val="autoZero"/>
        <c:auto val="1"/>
        <c:lblAlgn val="ctr"/>
        <c:lblOffset val="100"/>
        <c:noMultiLvlLbl val="0"/>
      </c:catAx>
      <c:valAx>
        <c:axId val="4788454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478830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7.5 Aproximadament, quantes hores dediqueu a la setmana al doctorat fora de les hores d'assistència a classe? 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Aproximadamente, ¿cuantas horas a la semana dedica al doctorado fuera de las horas de asistencia a clase? </a:t>
            </a:r>
          </a:p>
        </c:rich>
      </c:tx>
      <c:layout>
        <c:manualLayout>
          <c:xMode val="edge"/>
          <c:yMode val="edge"/>
          <c:x val="0.10511885019347698"/>
          <c:y val="3.15789473684210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639579878385889"/>
          <c:y val="0.25866666666666682"/>
          <c:w val="0.699281370923162"/>
          <c:h val="0.6536140350877196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acadèmiques'!$N$94:$Q$94</c:f>
              <c:strCache>
                <c:ptCount val="4"/>
                <c:pt idx="0">
                  <c:v>Menys de 10</c:v>
                </c:pt>
                <c:pt idx="1">
                  <c:v>De 10 a 20</c:v>
                </c:pt>
                <c:pt idx="2">
                  <c:v>De 20 a 30</c:v>
                </c:pt>
                <c:pt idx="3">
                  <c:v>Mes de 30</c:v>
                </c:pt>
              </c:strCache>
            </c:strRef>
          </c:cat>
          <c:val>
            <c:numRef>
              <c:f>'Dades personals i acadèmiques'!$N$95:$Q$95</c:f>
              <c:numCache>
                <c:formatCode>General</c:formatCode>
                <c:ptCount val="4"/>
                <c:pt idx="0">
                  <c:v>5</c:v>
                </c:pt>
                <c:pt idx="1">
                  <c:v>8</c:v>
                </c:pt>
                <c:pt idx="2">
                  <c:v>7</c:v>
                </c:pt>
                <c:pt idx="3">
                  <c:v>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5910528"/>
        <c:axId val="75920512"/>
      </c:barChart>
      <c:catAx>
        <c:axId val="75910528"/>
        <c:scaling>
          <c:orientation val="maxMin"/>
        </c:scaling>
        <c:delete val="1"/>
        <c:axPos val="l"/>
        <c:majorTickMark val="out"/>
        <c:minorTickMark val="none"/>
        <c:tickLblPos val="none"/>
        <c:crossAx val="75920512"/>
        <c:crosses val="autoZero"/>
        <c:auto val="1"/>
        <c:lblAlgn val="ctr"/>
        <c:lblOffset val="100"/>
        <c:noMultiLvlLbl val="0"/>
      </c:catAx>
      <c:valAx>
        <c:axId val="7592051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759105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3416048607270391"/>
          <c:y val="0.16460794670126724"/>
          <c:w val="0.54648836233828468"/>
          <c:h val="0.5763660409553663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formació'!$S$30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formació'!$M$31:$M$32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investigación.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formació'!$S$31:$S$32</c:f>
              <c:numCache>
                <c:formatCode>0.00</c:formatCode>
                <c:ptCount val="2"/>
                <c:pt idx="0">
                  <c:v>3.8181818181818183</c:v>
                </c:pt>
                <c:pt idx="1">
                  <c:v>3.2727272727272729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8"/>
        <c:axId val="32432896"/>
        <c:axId val="32434432"/>
      </c:barChart>
      <c:catAx>
        <c:axId val="32432896"/>
        <c:scaling>
          <c:orientation val="maxMin"/>
        </c:scaling>
        <c:delete val="1"/>
        <c:axPos val="l"/>
        <c:majorTickMark val="out"/>
        <c:minorTickMark val="none"/>
        <c:tickLblPos val="none"/>
        <c:crossAx val="32434432"/>
        <c:crosses val="autoZero"/>
        <c:auto val="1"/>
        <c:lblAlgn val="ctr"/>
        <c:lblOffset val="100"/>
        <c:noMultiLvlLbl val="0"/>
      </c:catAx>
      <c:valAx>
        <c:axId val="32434432"/>
        <c:scaling>
          <c:orientation val="minMax"/>
          <c:max val="5"/>
          <c:min val="2"/>
        </c:scaling>
        <c:delete val="1"/>
        <c:axPos val="t"/>
        <c:numFmt formatCode="0.00" sourceLinked="1"/>
        <c:majorTickMark val="out"/>
        <c:minorTickMark val="none"/>
        <c:tickLblPos val="nextTo"/>
        <c:crossAx val="324328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>
                <a:solidFill>
                  <a:schemeClr val="tx2"/>
                </a:solidFill>
              </a:rPr>
              <a:t>Penso que en l'orientació acadèmica del</a:t>
            </a:r>
            <a:r>
              <a:rPr lang="es-ES" sz="1050" baseline="0">
                <a:solidFill>
                  <a:schemeClr val="tx2"/>
                </a:solidFill>
              </a:rPr>
              <a:t> període de formació (màster) hi falten o sobren:</a:t>
            </a:r>
          </a:p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 i="1" baseline="0">
                <a:solidFill>
                  <a:schemeClr val="tx2"/>
                </a:solidFill>
              </a:rPr>
              <a:t>Pienso que en la orientación académica del periodo de formación (máster) faltan o sobran:</a:t>
            </a:r>
            <a:endParaRPr lang="es-ES" sz="1050" i="1">
              <a:solidFill>
                <a:schemeClr val="tx2"/>
              </a:solidFill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9215681763828688"/>
          <c:y val="9.705475810738988E-2"/>
          <c:w val="0.68627455824076611"/>
          <c:h val="0.814492735111764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formació'!$O$45</c:f>
              <c:strCache>
                <c:ptCount val="1"/>
                <c:pt idx="0">
                  <c:v>Falta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formació'!$O$46:$O$54</c:f>
              <c:numCache>
                <c:formatCode>0</c:formatCode>
                <c:ptCount val="9"/>
                <c:pt idx="0">
                  <c:v>14</c:v>
                </c:pt>
                <c:pt idx="1">
                  <c:v>3</c:v>
                </c:pt>
                <c:pt idx="2">
                  <c:v>20</c:v>
                </c:pt>
                <c:pt idx="3">
                  <c:v>11</c:v>
                </c:pt>
                <c:pt idx="4">
                  <c:v>16</c:v>
                </c:pt>
                <c:pt idx="5">
                  <c:v>13</c:v>
                </c:pt>
                <c:pt idx="6">
                  <c:v>14</c:v>
                </c:pt>
                <c:pt idx="7">
                  <c:v>18</c:v>
                </c:pt>
                <c:pt idx="8">
                  <c:v>10</c:v>
                </c:pt>
              </c:numCache>
            </c:numRef>
          </c:val>
        </c:ser>
        <c:ser>
          <c:idx val="1"/>
          <c:order val="1"/>
          <c:tx>
            <c:strRef>
              <c:f>'Fase de formació'!$P$45</c:f>
              <c:strCache>
                <c:ptCount val="1"/>
                <c:pt idx="0">
                  <c:v>Sobra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formació'!$P$46:$P$54</c:f>
              <c:numCache>
                <c:formatCode>0</c:formatCode>
                <c:ptCount val="9"/>
                <c:pt idx="0">
                  <c:v>5</c:v>
                </c:pt>
                <c:pt idx="1">
                  <c:v>14</c:v>
                </c:pt>
                <c:pt idx="2">
                  <c:v>4</c:v>
                </c:pt>
                <c:pt idx="3">
                  <c:v>7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3</c:v>
                </c:pt>
                <c:pt idx="8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-22"/>
        <c:axId val="32731520"/>
        <c:axId val="32733056"/>
      </c:barChart>
      <c:catAx>
        <c:axId val="3273152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2733056"/>
        <c:crosses val="autoZero"/>
        <c:auto val="1"/>
        <c:lblAlgn val="ctr"/>
        <c:lblOffset val="100"/>
        <c:noMultiLvlLbl val="0"/>
      </c:catAx>
      <c:valAx>
        <c:axId val="32733056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one"/>
        <c:crossAx val="3273152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2330702125875908"/>
          <c:y val="0.92466289326652595"/>
          <c:w val="0.15316059060899326"/>
          <c:h val="3.57723255570884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36182977127898"/>
          <c:y val="2.46002412373262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9539212598425194"/>
          <c:y val="9.3768646310300546E-2"/>
          <c:w val="0.56468781402324741"/>
          <c:h val="0.6119165731648793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'Període de Recerca'!$O$11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4.37570126340912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9047619047619049E-2"/>
                  <c:y val="-4.63320275511395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5238095238095238E-2"/>
                  <c:y val="-4.89054210499007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Recerca'!$O$12:$O$14</c:f>
              <c:numCache>
                <c:formatCode>0.00%</c:formatCode>
                <c:ptCount val="3"/>
                <c:pt idx="0">
                  <c:v>0.08</c:v>
                </c:pt>
                <c:pt idx="1">
                  <c:v>0.152</c:v>
                </c:pt>
                <c:pt idx="2">
                  <c:v>2.1000000000000001E-2</c:v>
                </c:pt>
              </c:numCache>
            </c:numRef>
          </c:val>
        </c:ser>
        <c:ser>
          <c:idx val="1"/>
          <c:order val="1"/>
          <c:tx>
            <c:strRef>
              <c:f>'Període de Recerca'!$P$11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5238095238095238E-2"/>
                  <c:y val="-4.8906029081758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8095238095238099E-2"/>
                  <c:y val="-4.6331216841996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3809523809523812E-2"/>
                  <c:y val="-4.8905826404472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Recerca'!$P$12:$P$14</c:f>
              <c:numCache>
                <c:formatCode>0.00%</c:formatCode>
                <c:ptCount val="3"/>
                <c:pt idx="0">
                  <c:v>0.14000000000000001</c:v>
                </c:pt>
                <c:pt idx="1">
                  <c:v>0.23899999999999999</c:v>
                </c:pt>
                <c:pt idx="2">
                  <c:v>2.1000000000000001E-2</c:v>
                </c:pt>
              </c:numCache>
            </c:numRef>
          </c:val>
        </c:ser>
        <c:ser>
          <c:idx val="2"/>
          <c:order val="2"/>
          <c:tx>
            <c:strRef>
              <c:f>'Període de Recerca'!$Q$11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8095088113985751E-2"/>
                  <c:y val="-4.89048130180431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7619047619047616E-2"/>
                  <c:y val="-4.63308114874242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7142857142857141E-2"/>
                  <c:y val="-4.89048130180431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Recerca'!$Q$12:$Q$14</c:f>
              <c:numCache>
                <c:formatCode>0.00%</c:formatCode>
                <c:ptCount val="3"/>
                <c:pt idx="0">
                  <c:v>0.22</c:v>
                </c:pt>
                <c:pt idx="1">
                  <c:v>0.26100000000000001</c:v>
                </c:pt>
                <c:pt idx="2">
                  <c:v>8.3000000000000004E-2</c:v>
                </c:pt>
              </c:numCache>
            </c:numRef>
          </c:val>
        </c:ser>
        <c:ser>
          <c:idx val="3"/>
          <c:order val="3"/>
          <c:tx>
            <c:strRef>
              <c:f>'Període de Recerca'!$R$11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4761904761904757E-2"/>
                  <c:y val="-4.8905015695329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619047619047619E-2"/>
                  <c:y val="-4.76080837430116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0476040494938136E-2"/>
                  <c:y val="-5.08320713294332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Recerca'!$R$12:$R$14</c:f>
              <c:numCache>
                <c:formatCode>0.00%</c:formatCode>
                <c:ptCount val="3"/>
                <c:pt idx="0">
                  <c:v>0.3</c:v>
                </c:pt>
                <c:pt idx="1">
                  <c:v>0.19600000000000001</c:v>
                </c:pt>
                <c:pt idx="2">
                  <c:v>0.33300000000000002</c:v>
                </c:pt>
              </c:numCache>
            </c:numRef>
          </c:val>
        </c:ser>
        <c:ser>
          <c:idx val="4"/>
          <c:order val="4"/>
          <c:tx>
            <c:strRef>
              <c:f>'Període de Recerca'!$S$11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6677315335583051E-2"/>
                  <c:y val="-4.89084612091889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8017397825271841E-2"/>
                  <c:y val="-4.63308114874242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2669426321709787"/>
                  <c:y val="-5.12540454386260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Recerca'!$S$12:$S$14</c:f>
              <c:numCache>
                <c:formatCode>0.00%</c:formatCode>
                <c:ptCount val="3"/>
                <c:pt idx="0">
                  <c:v>0.26</c:v>
                </c:pt>
                <c:pt idx="1">
                  <c:v>0.152</c:v>
                </c:pt>
                <c:pt idx="2">
                  <c:v>0.54200000000000004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3"/>
        <c:overlap val="100"/>
        <c:axId val="32823552"/>
        <c:axId val="32874496"/>
      </c:barChart>
      <c:catAx>
        <c:axId val="3282355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2874496"/>
        <c:crosses val="autoZero"/>
        <c:auto val="1"/>
        <c:lblAlgn val="ctr"/>
        <c:lblOffset val="100"/>
        <c:noMultiLvlLbl val="0"/>
      </c:catAx>
      <c:valAx>
        <c:axId val="32874496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28235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18048743907012"/>
          <c:y val="0.74278671539569152"/>
          <c:w val="0.5885488864790106"/>
          <c:h val="7.506715187898388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37986704653371328"/>
          <c:y val="0.11042283657558546"/>
          <c:w val="0.5992402659069318"/>
          <c:h val="0.7537338555234089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'Període de Recerca'!$U$41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Recerca'!$O$42:$O$44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Recerca'!$U$42:$U$44</c:f>
              <c:numCache>
                <c:formatCode>0.00</c:formatCode>
                <c:ptCount val="3"/>
                <c:pt idx="0">
                  <c:v>3.4090909090909092</c:v>
                </c:pt>
                <c:pt idx="1">
                  <c:v>3</c:v>
                </c:pt>
                <c:pt idx="2">
                  <c:v>4.4761904761904763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5"/>
        <c:axId val="32954240"/>
        <c:axId val="32955776"/>
      </c:barChart>
      <c:catAx>
        <c:axId val="3295424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2955776"/>
        <c:crosses val="autoZero"/>
        <c:auto val="1"/>
        <c:lblAlgn val="ctr"/>
        <c:lblOffset val="100"/>
        <c:noMultiLvlLbl val="0"/>
      </c:catAx>
      <c:valAx>
        <c:axId val="32955776"/>
        <c:scaling>
          <c:orientation val="minMax"/>
          <c:min val="1"/>
        </c:scaling>
        <c:delete val="1"/>
        <c:axPos val="t"/>
        <c:numFmt formatCode="0.00" sourceLinked="1"/>
        <c:majorTickMark val="out"/>
        <c:minorTickMark val="none"/>
        <c:tickLblPos val="nextTo"/>
        <c:crossAx val="329542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41886400724732104"/>
          <c:y val="5.6276622709390878E-2"/>
          <c:w val="0.53713301462317387"/>
          <c:h val="0.7319205546105824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Tesi)'!$N$10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4562647754137114E-3"/>
                  <c:y val="-4.44444370379641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9.4562647754137114E-3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Tesi)'!$N$11:$N$15</c:f>
              <c:numCache>
                <c:formatCode>0.00%</c:formatCode>
                <c:ptCount val="5"/>
                <c:pt idx="0">
                  <c:v>7.0000000000000007E-2</c:v>
                </c:pt>
                <c:pt idx="1">
                  <c:v>2.7E-2</c:v>
                </c:pt>
                <c:pt idx="2">
                  <c:v>0</c:v>
                </c:pt>
                <c:pt idx="3">
                  <c:v>0</c:v>
                </c:pt>
                <c:pt idx="4">
                  <c:v>2.4E-2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Tesi)'!$O$10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5760441292356187E-3"/>
                  <c:y val="-4.44439371005395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6249014972419225E-2"/>
                  <c:y val="-4.44434371631150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9.4562647754137686E-3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Tesi)'!$O$11:$O$15</c:f>
              <c:numCache>
                <c:formatCode>0.00%</c:formatCode>
                <c:ptCount val="5"/>
                <c:pt idx="0">
                  <c:v>7.0000000000000007E-2</c:v>
                </c:pt>
                <c:pt idx="1">
                  <c:v>0.216</c:v>
                </c:pt>
                <c:pt idx="2">
                  <c:v>5.8999999999999997E-2</c:v>
                </c:pt>
                <c:pt idx="3">
                  <c:v>0</c:v>
                </c:pt>
                <c:pt idx="4">
                  <c:v>0.11899999999999999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Tesi)'!$P$10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5760441292356187E-3"/>
                  <c:y val="-4.44437704547314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8928414090082828E-2"/>
                  <c:y val="-4.56201232145776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0433412135539799E-2"/>
                  <c:y val="-4.44441037463477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1520882584712951E-3"/>
                  <c:y val="-4.44442703921559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5760441292356764E-3"/>
                  <c:y val="-4.44442703921559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Tesi)'!$P$11:$P$15</c:f>
              <c:numCache>
                <c:formatCode>0.00%</c:formatCode>
                <c:ptCount val="5"/>
                <c:pt idx="0">
                  <c:v>7.0000000000000007E-2</c:v>
                </c:pt>
                <c:pt idx="1">
                  <c:v>0.29699999999999999</c:v>
                </c:pt>
                <c:pt idx="2">
                  <c:v>0.26500000000000001</c:v>
                </c:pt>
                <c:pt idx="3">
                  <c:v>7.6999999999999999E-2</c:v>
                </c:pt>
                <c:pt idx="4">
                  <c:v>4.8000000000000001E-2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Tesi)'!$Q$10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9203353126958421E-2"/>
                  <c:y val="-4.3503388159248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9889552812990687E-2"/>
                  <c:y val="-4.4443270517306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7852050408592546E-2"/>
                  <c:y val="-4.56212897352348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5.0433412135539799E-2"/>
                  <c:y val="-4.44436038089233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7281323877068557E-2"/>
                  <c:y val="-4.65600055726358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Tesi)'!$Q$11:$Q$15</c:f>
              <c:numCache>
                <c:formatCode>0.00%</c:formatCode>
                <c:ptCount val="5"/>
                <c:pt idx="0">
                  <c:v>0.25600000000000001</c:v>
                </c:pt>
                <c:pt idx="1">
                  <c:v>0.29699999999999999</c:v>
                </c:pt>
                <c:pt idx="2">
                  <c:v>0.32400000000000001</c:v>
                </c:pt>
                <c:pt idx="3">
                  <c:v>0.25600000000000001</c:v>
                </c:pt>
                <c:pt idx="4">
                  <c:v>0.26200000000000001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Tesi)'!$R$10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2265383493729962"/>
                  <c:y val="-4.56202898603858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3640537840571463E-2"/>
                  <c:y val="-4.65605055100602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1696108908372386E-2"/>
                  <c:y val="-4.44434371631150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5729702226937944"/>
                  <c:y val="-4.56206231520021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.12570180500487085"/>
                  <c:y val="-4.45769204554563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Tesi)'!$R$11:$R$15</c:f>
              <c:numCache>
                <c:formatCode>0.00%</c:formatCode>
                <c:ptCount val="5"/>
                <c:pt idx="0">
                  <c:v>0.53500000000000003</c:v>
                </c:pt>
                <c:pt idx="1">
                  <c:v>0.16200000000000001</c:v>
                </c:pt>
                <c:pt idx="2">
                  <c:v>0.35299999999999998</c:v>
                </c:pt>
                <c:pt idx="3">
                  <c:v>0.66700000000000004</c:v>
                </c:pt>
                <c:pt idx="4">
                  <c:v>0.54800000000000004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446720"/>
        <c:axId val="32473088"/>
      </c:barChart>
      <c:catAx>
        <c:axId val="3244672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2473088"/>
        <c:crosses val="autoZero"/>
        <c:auto val="1"/>
        <c:lblAlgn val="ctr"/>
        <c:lblOffset val="100"/>
        <c:noMultiLvlLbl val="0"/>
      </c:catAx>
      <c:valAx>
        <c:axId val="3247308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244672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2552695097509973"/>
          <c:y val="0.82423833283534009"/>
          <c:w val="0.56163142208850136"/>
          <c:h val="7.210098030565180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 </a:t>
            </a:r>
            <a:r>
              <a:rPr lang="en-US" sz="1400" i="1">
                <a:solidFill>
                  <a:schemeClr val="tx2"/>
                </a:solidFill>
              </a:rPr>
              <a:t>Opinión de los vinculados a la UPC</a:t>
            </a:r>
          </a:p>
        </c:rich>
      </c:tx>
      <c:layout>
        <c:manualLayout>
          <c:xMode val="edge"/>
          <c:yMode val="edge"/>
          <c:x val="0.16242924831528679"/>
          <c:y val="2.77007700770077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8142620232172536"/>
          <c:y val="7.5074476951552713E-2"/>
          <c:w val="0.60033167495854156"/>
          <c:h val="0.838074374366571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'Periode de recerca (Elab. Tesi)'!$V$48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C0504D">
                  <a:lumMod val="75000"/>
                </a:srgbClr>
              </a:solidFill>
            </c:spPr>
          </c:dPt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Tesi)'!$P$49:$P$53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Tesi)'!$V$49:$V$53</c:f>
              <c:numCache>
                <c:formatCode>0.00</c:formatCode>
                <c:ptCount val="5"/>
                <c:pt idx="0">
                  <c:v>4.2272727272727275</c:v>
                </c:pt>
                <c:pt idx="1">
                  <c:v>3.263157894736842</c:v>
                </c:pt>
                <c:pt idx="2">
                  <c:v>3.9473684210526314</c:v>
                </c:pt>
                <c:pt idx="3">
                  <c:v>4.55</c:v>
                </c:pt>
                <c:pt idx="4">
                  <c:v>4.2272727272727275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610560"/>
        <c:axId val="32624640"/>
      </c:barChart>
      <c:catAx>
        <c:axId val="3261056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2624640"/>
        <c:crosses val="autoZero"/>
        <c:auto val="1"/>
        <c:lblAlgn val="ctr"/>
        <c:lblOffset val="100"/>
        <c:noMultiLvlLbl val="0"/>
      </c:catAx>
      <c:valAx>
        <c:axId val="32624640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one"/>
        <c:crossAx val="326105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s-ES" sz="1200">
                <a:solidFill>
                  <a:schemeClr val="tx2"/>
                </a:solidFill>
              </a:rPr>
              <a:t>3.1.6</a:t>
            </a:r>
            <a:r>
              <a:rPr lang="es-ES" sz="1200" baseline="0">
                <a:solidFill>
                  <a:schemeClr val="tx2"/>
                </a:solidFill>
              </a:rPr>
              <a:t> </a:t>
            </a:r>
            <a:r>
              <a:rPr lang="es-ES" sz="1200">
                <a:solidFill>
                  <a:schemeClr val="tx2"/>
                </a:solidFill>
              </a:rPr>
              <a:t>Ordeneu</a:t>
            </a:r>
            <a:r>
              <a:rPr lang="es-ES" sz="1200" baseline="0">
                <a:solidFill>
                  <a:schemeClr val="tx2"/>
                </a:solidFill>
              </a:rPr>
              <a:t> les opcions que utilitzeu per obtenir la informació especialitzada que requereix l'elaboració de la tesi / </a:t>
            </a:r>
            <a:r>
              <a:rPr lang="es-ES" sz="1200" b="1" i="1" baseline="0">
                <a:solidFill>
                  <a:schemeClr val="tx2"/>
                </a:solidFill>
              </a:rPr>
              <a:t>Ordenen las opciones que utilizan para obtener la infomación especializada que requiere la elaboración de la tesis</a:t>
            </a:r>
            <a:endParaRPr lang="es-ES" sz="12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0501595573934551"/>
          <c:y val="1.74007583031246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45622085009159"/>
          <c:y val="0.13909731168560271"/>
          <c:w val="0.88095784789491238"/>
          <c:h val="0.630528465825150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Tesi)'!$Q$77</c:f>
              <c:strCache>
                <c:ptCount val="1"/>
                <c:pt idx="0">
                  <c:v>Segueixo orientacions del meu/meva director/a o d'altre professorat</c:v>
                </c:pt>
              </c:strCache>
            </c:strRef>
          </c:tx>
          <c:invertIfNegative val="0"/>
          <c:dLbls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Tesi)'!$R$77:$V$77</c:f>
              <c:numCache>
                <c:formatCode>0.00%</c:formatCode>
                <c:ptCount val="5"/>
                <c:pt idx="0">
                  <c:v>0.46511627906976744</c:v>
                </c:pt>
                <c:pt idx="1">
                  <c:v>0.20899999999999999</c:v>
                </c:pt>
                <c:pt idx="2">
                  <c:v>0.19</c:v>
                </c:pt>
                <c:pt idx="3">
                  <c:v>9.8000000000000004E-2</c:v>
                </c:pt>
                <c:pt idx="4">
                  <c:v>2.5999999999999999E-2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Tesi)'!$Q$78</c:f>
              <c:strCache>
                <c:ptCount val="1"/>
                <c:pt idx="0">
                  <c:v>Consulto catàlegs i bases de dades especialitzades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Tesi)'!$R$78:$V$78</c:f>
              <c:numCache>
                <c:formatCode>0.00%</c:formatCode>
                <c:ptCount val="5"/>
                <c:pt idx="0">
                  <c:v>0.2558139534883721</c:v>
                </c:pt>
                <c:pt idx="1">
                  <c:v>0.14000000000000001</c:v>
                </c:pt>
                <c:pt idx="2">
                  <c:v>0.26200000000000001</c:v>
                </c:pt>
                <c:pt idx="3">
                  <c:v>0.34100000000000003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Tesi)'!$Q$79</c:f>
              <c:strCache>
                <c:ptCount val="1"/>
                <c:pt idx="0">
                  <c:v>Consulto a travès de cercadors d'Internet</c:v>
                </c:pt>
              </c:strCache>
            </c:strRef>
          </c:tx>
          <c:invertIfNegative val="0"/>
          <c:dLbls>
            <c:numFmt formatCode="0.0%" sourceLinked="0"/>
            <c:txPr>
              <a:bodyPr/>
              <a:lstStyle/>
              <a:p>
                <a:pPr>
                  <a:defRPr sz="10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Tesi)'!$R$79:$V$79</c:f>
              <c:numCache>
                <c:formatCode>0.00%</c:formatCode>
                <c:ptCount val="5"/>
                <c:pt idx="0">
                  <c:v>0.11627906976744186</c:v>
                </c:pt>
                <c:pt idx="1">
                  <c:v>0.14000000000000001</c:v>
                </c:pt>
                <c:pt idx="2">
                  <c:v>0.33300000000000002</c:v>
                </c:pt>
                <c:pt idx="3">
                  <c:v>0.36599999999999999</c:v>
                </c:pt>
                <c:pt idx="4">
                  <c:v>5.2999999999999999E-2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Tesi)'!$Q$80</c:f>
              <c:strCache>
                <c:ptCount val="1"/>
                <c:pt idx="0">
                  <c:v>Consulto bibliografia citada en fonts d'informació que llegeixo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Tesi)'!$R$80:$V$80</c:f>
              <c:numCache>
                <c:formatCode>0.00%</c:formatCode>
                <c:ptCount val="5"/>
                <c:pt idx="0">
                  <c:v>0.16279069767441862</c:v>
                </c:pt>
                <c:pt idx="1">
                  <c:v>0.51200000000000001</c:v>
                </c:pt>
                <c:pt idx="2">
                  <c:v>0.19</c:v>
                </c:pt>
                <c:pt idx="3">
                  <c:v>0.122</c:v>
                </c:pt>
                <c:pt idx="4">
                  <c:v>0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Tesi)'!$Q$81</c:f>
              <c:strCache>
                <c:ptCount val="1"/>
                <c:pt idx="0">
                  <c:v>Altres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Tesi)'!$R$81:$V$81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2.4E-2</c:v>
                </c:pt>
                <c:pt idx="3">
                  <c:v>7.2999999999999995E-2</c:v>
                </c:pt>
                <c:pt idx="4">
                  <c:v>0.92100000000000004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552448"/>
        <c:axId val="32553984"/>
      </c:barChart>
      <c:catAx>
        <c:axId val="3255244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2"/>
                </a:solidFill>
              </a:defRPr>
            </a:pPr>
            <a:endParaRPr lang="es-ES"/>
          </a:p>
        </c:txPr>
        <c:crossAx val="32553984"/>
        <c:crosses val="autoZero"/>
        <c:auto val="1"/>
        <c:lblAlgn val="ctr"/>
        <c:lblOffset val="100"/>
        <c:noMultiLvlLbl val="0"/>
      </c:catAx>
      <c:valAx>
        <c:axId val="3255398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255244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8485558010284698E-2"/>
          <c:y val="0.82400314720801771"/>
          <c:w val="0.94782492116542971"/>
          <c:h val="0.16294628406463932"/>
        </c:manualLayout>
      </c:layout>
      <c:overlay val="0"/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</a:t>
            </a:r>
            <a:r>
              <a:rPr lang="es-ES" sz="1400" baseline="0">
                <a:solidFill>
                  <a:schemeClr val="tx2"/>
                </a:solidFill>
              </a:rPr>
              <a:t> / </a:t>
            </a:r>
            <a:r>
              <a:rPr lang="es-ES" sz="1400" i="1" baseline="0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511470985155251"/>
          <c:y val="2.15053763440860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347278452541687"/>
          <c:y val="8.0156402737048174E-2"/>
          <c:w val="0.61673414304993268"/>
          <c:h val="0.7300431800863601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'Org. i Sup. Admin.'!$Q$6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2631571676810098E-3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7543857225603367E-3"/>
                  <c:y val="-4.10557184750732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0350871618887743E-2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Admin.'!$Q$7:$Q$10</c:f>
              <c:numCache>
                <c:formatCode>0.00%</c:formatCode>
                <c:ptCount val="4"/>
                <c:pt idx="0">
                  <c:v>4.3999999999999997E-2</c:v>
                </c:pt>
                <c:pt idx="1">
                  <c:v>6.0999999999999999E-2</c:v>
                </c:pt>
                <c:pt idx="2">
                  <c:v>6.7000000000000004E-2</c:v>
                </c:pt>
                <c:pt idx="3">
                  <c:v>0.20599999999999999</c:v>
                </c:pt>
              </c:numCache>
            </c:numRef>
          </c:val>
        </c:ser>
        <c:ser>
          <c:idx val="1"/>
          <c:order val="1"/>
          <c:tx>
            <c:strRef>
              <c:f>'Org. i Sup. Admin.'!$R$6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2631433536202026E-2"/>
                  <c:y val="-4.10549487765642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2631571676810098E-3"/>
                  <c:y val="-4.10547948368624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052631433536202E-2"/>
                  <c:y val="-4.10549487765642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5086333045126622E-3"/>
                  <c:y val="-4.10549487765642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Admin.'!$R$7:$R$10</c:f>
              <c:numCache>
                <c:formatCode>0.00%</c:formatCode>
                <c:ptCount val="4"/>
                <c:pt idx="0">
                  <c:v>0.24399999999999999</c:v>
                </c:pt>
                <c:pt idx="1">
                  <c:v>8.2000000000000003E-2</c:v>
                </c:pt>
                <c:pt idx="2">
                  <c:v>8.8999999999999996E-2</c:v>
                </c:pt>
                <c:pt idx="3">
                  <c:v>5.8999999999999997E-2</c:v>
                </c:pt>
              </c:numCache>
            </c:numRef>
          </c:val>
        </c:ser>
        <c:ser>
          <c:idx val="2"/>
          <c:order val="2"/>
          <c:tx>
            <c:strRef>
              <c:f>'Org. i Sup. Admin.'!$S$6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8070171560965387E-2"/>
                  <c:y val="-4.10551027162660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1052628670724039E-2"/>
                  <c:y val="-4.3010136929364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6140204981322696E-2"/>
                  <c:y val="-4.10551027162660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6.8421043179853133E-2"/>
                  <c:y val="-4.10544869574587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Admin.'!$S$7:$S$10</c:f>
              <c:numCache>
                <c:formatCode>0.00%</c:formatCode>
                <c:ptCount val="4"/>
                <c:pt idx="0">
                  <c:v>0.156</c:v>
                </c:pt>
                <c:pt idx="1">
                  <c:v>0.14299999999999999</c:v>
                </c:pt>
                <c:pt idx="2">
                  <c:v>0.24399999999999999</c:v>
                </c:pt>
                <c:pt idx="3">
                  <c:v>0.29399999999999998</c:v>
                </c:pt>
              </c:numCache>
            </c:numRef>
          </c:val>
        </c:ser>
        <c:ser>
          <c:idx val="3"/>
          <c:order val="3"/>
          <c:tx>
            <c:strRef>
              <c:f>'Org. i Sup. Admin.'!$T$6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4385819258762361E-2"/>
                  <c:y val="-4.10531015001423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4210514682896156E-2"/>
                  <c:y val="-4.10551027162660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4912271734732463E-2"/>
                  <c:y val="-4.10549487765642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6.1403500289611786E-2"/>
                  <c:y val="-4.30105987484702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Admin.'!$T$7:$T$10</c:f>
              <c:numCache>
                <c:formatCode>0.00%</c:formatCode>
                <c:ptCount val="4"/>
                <c:pt idx="0">
                  <c:v>0.24399999999999999</c:v>
                </c:pt>
                <c:pt idx="1">
                  <c:v>0.34699999999999998</c:v>
                </c:pt>
                <c:pt idx="2">
                  <c:v>0.28899999999999998</c:v>
                </c:pt>
                <c:pt idx="3">
                  <c:v>0.26500000000000001</c:v>
                </c:pt>
              </c:numCache>
            </c:numRef>
          </c:val>
        </c:ser>
        <c:ser>
          <c:idx val="4"/>
          <c:order val="4"/>
          <c:tx>
            <c:strRef>
              <c:f>'Org. i Sup. Admin.'!$U$6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0638061798858703E-2"/>
                  <c:y val="-4.30067502559247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9997501036399918E-2"/>
                  <c:y val="-4.3007058135328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3558216112969185E-2"/>
                  <c:y val="-4.10521778619315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9132472837066884E-2"/>
                  <c:y val="-4.30098290499611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Admin.'!$U$7:$U$10</c:f>
              <c:numCache>
                <c:formatCode>0.00%</c:formatCode>
                <c:ptCount val="4"/>
                <c:pt idx="0">
                  <c:v>0.311</c:v>
                </c:pt>
                <c:pt idx="1">
                  <c:v>0.36699999999999999</c:v>
                </c:pt>
                <c:pt idx="2">
                  <c:v>0.311</c:v>
                </c:pt>
                <c:pt idx="3">
                  <c:v>0.17599999999999999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8"/>
        <c:overlap val="100"/>
        <c:axId val="33439744"/>
        <c:axId val="33441280"/>
      </c:barChart>
      <c:catAx>
        <c:axId val="3343974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3441280"/>
        <c:crosses val="autoZero"/>
        <c:auto val="1"/>
        <c:lblAlgn val="ctr"/>
        <c:lblOffset val="100"/>
        <c:noMultiLvlLbl val="0"/>
      </c:catAx>
      <c:valAx>
        <c:axId val="33441280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34397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831482603136167"/>
          <c:y val="0.8258398565281998"/>
          <c:w val="0.51617272537289116"/>
          <c:h val="5.685809068587835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85725</xdr:rowOff>
    </xdr:from>
    <xdr:to>
      <xdr:col>10</xdr:col>
      <xdr:colOff>228601</xdr:colOff>
      <xdr:row>23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219075</xdr:colOff>
      <xdr:row>25</xdr:row>
      <xdr:rowOff>104774</xdr:rowOff>
    </xdr:from>
    <xdr:to>
      <xdr:col>10</xdr:col>
      <xdr:colOff>200026</xdr:colOff>
      <xdr:row>42</xdr:row>
      <xdr:rowOff>104775</xdr:rowOff>
    </xdr:to>
    <xdr:graphicFrame macro="">
      <xdr:nvGraphicFramePr>
        <xdr:cNvPr id="3" name="Gràfic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247649</xdr:colOff>
      <xdr:row>44</xdr:row>
      <xdr:rowOff>66673</xdr:rowOff>
    </xdr:from>
    <xdr:to>
      <xdr:col>11</xdr:col>
      <xdr:colOff>28574</xdr:colOff>
      <xdr:row>78</xdr:row>
      <xdr:rowOff>9524</xdr:rowOff>
    </xdr:to>
    <xdr:graphicFrame macro="">
      <xdr:nvGraphicFramePr>
        <xdr:cNvPr id="4" name="Gràfic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400049</xdr:colOff>
      <xdr:row>50</xdr:row>
      <xdr:rowOff>152400</xdr:rowOff>
    </xdr:from>
    <xdr:to>
      <xdr:col>3</xdr:col>
      <xdr:colOff>285750</xdr:colOff>
      <xdr:row>53</xdr:row>
      <xdr:rowOff>47625</xdr:rowOff>
    </xdr:to>
    <xdr:sp macro="" textlink="">
      <xdr:nvSpPr>
        <xdr:cNvPr id="5" name="QuadreDeText 4"/>
        <xdr:cNvSpPr txBox="1"/>
      </xdr:nvSpPr>
      <xdr:spPr>
        <a:xfrm>
          <a:off x="400049" y="9296400"/>
          <a:ext cx="1714501" cy="466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de matèries bàsiques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de materias básicas</a:t>
          </a:r>
          <a:endParaRPr lang="es-ES" sz="8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400050</xdr:colOff>
      <xdr:row>53</xdr:row>
      <xdr:rowOff>161926</xdr:rowOff>
    </xdr:from>
    <xdr:to>
      <xdr:col>3</xdr:col>
      <xdr:colOff>304799</xdr:colOff>
      <xdr:row>56</xdr:row>
      <xdr:rowOff>9526</xdr:rowOff>
    </xdr:to>
    <xdr:sp macro="" textlink="">
      <xdr:nvSpPr>
        <xdr:cNvPr id="6" name="QuadreDeText 5"/>
        <xdr:cNvSpPr txBox="1"/>
      </xdr:nvSpPr>
      <xdr:spPr>
        <a:xfrm>
          <a:off x="400050" y="9877426"/>
          <a:ext cx="1733549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d'especialització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 de especialización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0.00836</cdr:x>
      <cdr:y>0.09241</cdr:y>
    </cdr:from>
    <cdr:to>
      <cdr:x>0.37515</cdr:x>
      <cdr:y>0.25743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49" y="533402"/>
          <a:ext cx="2924206" cy="9524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L'orientació rebuda i el suport per part del tutor/a per elegir el tema del projecte o proposta de tesi ha estat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orienctación recibida y el apoyo por parte del tutor/a para elegir el tema del proyecto o la propuesta de tesis ha sido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0.00119</cdr:x>
      <cdr:y>0.92574</cdr:y>
    </cdr:from>
    <cdr:to>
      <cdr:x>0.96416</cdr:x>
      <cdr:y>0.99835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08" y="5343524"/>
          <a:ext cx="7677206" cy="419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</a:t>
          </a:r>
          <a:r>
            <a:rPr lang="es-ES" sz="900" baseline="0">
              <a:solidFill>
                <a:schemeClr val="tx2"/>
              </a:solidFill>
            </a:rPr>
            <a:t> de la pregunta va de 1 (molt en desacord) a 5 (molt d'acord)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409574</xdr:colOff>
      <xdr:row>1</xdr:row>
      <xdr:rowOff>104775</xdr:rowOff>
    </xdr:from>
    <xdr:to>
      <xdr:col>12</xdr:col>
      <xdr:colOff>333375</xdr:colOff>
      <xdr:row>35</xdr:row>
      <xdr:rowOff>123825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533400</xdr:colOff>
      <xdr:row>5</xdr:row>
      <xdr:rowOff>85725</xdr:rowOff>
    </xdr:from>
    <xdr:to>
      <xdr:col>4</xdr:col>
      <xdr:colOff>485775</xdr:colOff>
      <xdr:row>9</xdr:row>
      <xdr:rowOff>171450</xdr:rowOff>
    </xdr:to>
    <xdr:sp macro="" textlink="">
      <xdr:nvSpPr>
        <xdr:cNvPr id="3" name="QuadreDeText 2"/>
        <xdr:cNvSpPr txBox="1"/>
      </xdr:nvSpPr>
      <xdr:spPr>
        <a:xfrm>
          <a:off x="533400" y="1038225"/>
          <a:ext cx="2390775" cy="847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4.1 La informació i</a:t>
          </a:r>
          <a:r>
            <a:rPr lang="es-ES" sz="900" baseline="0">
              <a:solidFill>
                <a:schemeClr val="tx2"/>
              </a:solidFill>
            </a:rPr>
            <a:t> la orientació que vaig rebre en el procés d'admissió han estat útils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información y la orientación que recibí en el proceso de admisión han sido útiles.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3,5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466725</xdr:colOff>
      <xdr:row>23</xdr:row>
      <xdr:rowOff>114299</xdr:rowOff>
    </xdr:from>
    <xdr:to>
      <xdr:col>4</xdr:col>
      <xdr:colOff>523875</xdr:colOff>
      <xdr:row>29</xdr:row>
      <xdr:rowOff>85724</xdr:rowOff>
    </xdr:to>
    <xdr:sp macro="" textlink="">
      <xdr:nvSpPr>
        <xdr:cNvPr id="4" name="QuadreDeText 3"/>
        <xdr:cNvSpPr txBox="1"/>
      </xdr:nvSpPr>
      <xdr:spPr>
        <a:xfrm>
          <a:off x="466725" y="4495799"/>
          <a:ext cx="2495550" cy="1114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4.4 La informació i</a:t>
          </a:r>
          <a:r>
            <a:rPr lang="es-ES" sz="900" baseline="0">
              <a:solidFill>
                <a:schemeClr val="tx2"/>
              </a:solidFill>
            </a:rPr>
            <a:t> atenció que rebo de la Unitat d'Assessorament i Suport Laboral a la Recerca és adequada</a:t>
          </a:r>
        </a:p>
        <a:p>
          <a:pPr algn="ctr"/>
          <a:r>
            <a:rPr lang="es-ES" sz="900" b="0" i="1" baseline="0">
              <a:solidFill>
                <a:schemeClr val="tx2"/>
              </a:solidFill>
            </a:rPr>
            <a:t>La información y atención que recibo de la Unitat d'Assessorament i Suport Laboral a la Recerca es adecuada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3,2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457200</xdr:colOff>
      <xdr:row>32</xdr:row>
      <xdr:rowOff>95250</xdr:rowOff>
    </xdr:from>
    <xdr:to>
      <xdr:col>12</xdr:col>
      <xdr:colOff>57150</xdr:colOff>
      <xdr:row>35</xdr:row>
      <xdr:rowOff>85725</xdr:rowOff>
    </xdr:to>
    <xdr:sp macro="" textlink="">
      <xdr:nvSpPr>
        <xdr:cNvPr id="5" name="QuadreDeText 4"/>
        <xdr:cNvSpPr txBox="1"/>
      </xdr:nvSpPr>
      <xdr:spPr>
        <a:xfrm>
          <a:off x="457200" y="6191250"/>
          <a:ext cx="6915150" cy="5619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409575</xdr:colOff>
      <xdr:row>38</xdr:row>
      <xdr:rowOff>9525</xdr:rowOff>
    </xdr:from>
    <xdr:to>
      <xdr:col>12</xdr:col>
      <xdr:colOff>352425</xdr:colOff>
      <xdr:row>63</xdr:row>
      <xdr:rowOff>104775</xdr:rowOff>
    </xdr:to>
    <xdr:graphicFrame macro="">
      <xdr:nvGraphicFramePr>
        <xdr:cNvPr id="6" name="Gràfic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495300</xdr:colOff>
      <xdr:row>41</xdr:row>
      <xdr:rowOff>95250</xdr:rowOff>
    </xdr:from>
    <xdr:to>
      <xdr:col>5</xdr:col>
      <xdr:colOff>0</xdr:colOff>
      <xdr:row>45</xdr:row>
      <xdr:rowOff>66675</xdr:rowOff>
    </xdr:to>
    <xdr:sp macro="" textlink="">
      <xdr:nvSpPr>
        <xdr:cNvPr id="7" name="QuadreDeText 6"/>
        <xdr:cNvSpPr txBox="1"/>
      </xdr:nvSpPr>
      <xdr:spPr>
        <a:xfrm>
          <a:off x="495300" y="7905750"/>
          <a:ext cx="2552700" cy="733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4.1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orientació que vaig rebre en el procés d'admissió han estat útils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la orientación que recibí en el proceso de admisión han sido útiles.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495300</xdr:colOff>
      <xdr:row>50</xdr:row>
      <xdr:rowOff>190499</xdr:rowOff>
    </xdr:from>
    <xdr:to>
      <xdr:col>5</xdr:col>
      <xdr:colOff>76200</xdr:colOff>
      <xdr:row>56</xdr:row>
      <xdr:rowOff>9525</xdr:rowOff>
    </xdr:to>
    <xdr:sp macro="" textlink="">
      <xdr:nvSpPr>
        <xdr:cNvPr id="8" name="QuadreDeText 7"/>
        <xdr:cNvSpPr txBox="1"/>
      </xdr:nvSpPr>
      <xdr:spPr>
        <a:xfrm>
          <a:off x="495300" y="9715499"/>
          <a:ext cx="2628900" cy="9620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4.3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del serveis tècnics i administratius a l'Oficina de Doctorat (Serveis Generals) és adequada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los servicios técnicos i administrativos en la Oficina de Doctorado (Servicios Generales) es adecuada.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0.01754</cdr:x>
      <cdr:y>0.27713</cdr:y>
    </cdr:from>
    <cdr:to>
      <cdr:x>0.35897</cdr:x>
      <cdr:y>0.44282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23826" y="1800224"/>
          <a:ext cx="2409825" cy="10763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</a:rPr>
            <a:t> Institut o Centre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por parte de los servicios administrativos en el Departamento, Instituto o Centro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0.01485</cdr:x>
      <cdr:y>0.45308</cdr:y>
    </cdr:from>
    <cdr:to>
      <cdr:x>0.35763</cdr:x>
      <cdr:y>0.6393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808" y="2943225"/>
          <a:ext cx="2419350" cy="1209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4.3 La informació i</a:t>
          </a:r>
          <a:r>
            <a:rPr lang="es-ES" sz="900" baseline="0">
              <a:solidFill>
                <a:schemeClr val="tx2"/>
              </a:solidFill>
            </a:rPr>
            <a:t> atenció que rebo del serveis tècnics i administratius a l'Oficina de Doctorat (Serveis Generals)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de los servicios técnicos i administrativos en la Oficina de Doctorado (Servicios Generales)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3,7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0.01342</cdr:x>
      <cdr:y>0.28998</cdr:y>
    </cdr:from>
    <cdr:to>
      <cdr:x>0.37139</cdr:x>
      <cdr:y>0.50588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97437" y="1408636"/>
          <a:ext cx="2598138" cy="1048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Institut o Centre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por parte de los servicios administrativos en el Departamento, Instituto o Centro es adecuada.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0.00656</cdr:x>
      <cdr:y>0.69845</cdr:y>
    </cdr:from>
    <cdr:to>
      <cdr:x>0.37927</cdr:x>
      <cdr:y>0.90319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7613" y="3392895"/>
          <a:ext cx="2705112" cy="994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4.4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 la Unitat d'Assessorament i Suport Laboral a la Recerca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 fontAlgn="base"/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la Unitat d'Assessorament i Suport Laboral a la Recerca es adecuada</a:t>
          </a:r>
        </a:p>
      </cdr:txBody>
    </cdr:sp>
  </cdr:relSizeAnchor>
  <cdr:relSizeAnchor xmlns:cdr="http://schemas.openxmlformats.org/drawingml/2006/chartDrawing">
    <cdr:from>
      <cdr:x>0.01003</cdr:x>
      <cdr:y>0.89608</cdr:y>
    </cdr:from>
    <cdr:to>
      <cdr:x>0.99248</cdr:x>
      <cdr:y>0.99804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76200" y="4352925"/>
          <a:ext cx="746760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12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171449</xdr:rowOff>
    </xdr:from>
    <xdr:to>
      <xdr:col>5</xdr:col>
      <xdr:colOff>542925</xdr:colOff>
      <xdr:row>38</xdr:row>
      <xdr:rowOff>161924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85724</xdr:colOff>
      <xdr:row>15</xdr:row>
      <xdr:rowOff>133350</xdr:rowOff>
    </xdr:from>
    <xdr:to>
      <xdr:col>2</xdr:col>
      <xdr:colOff>1228725</xdr:colOff>
      <xdr:row>21</xdr:row>
      <xdr:rowOff>0</xdr:rowOff>
    </xdr:to>
    <xdr:sp macro="" textlink="">
      <xdr:nvSpPr>
        <xdr:cNvPr id="3" name="QuadreDeText 2"/>
        <xdr:cNvSpPr txBox="1"/>
      </xdr:nvSpPr>
      <xdr:spPr>
        <a:xfrm>
          <a:off x="695324" y="4124325"/>
          <a:ext cx="2695576" cy="1009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5.2 Els</a:t>
          </a:r>
          <a:r>
            <a:rPr lang="es-ES" sz="900" baseline="0">
              <a:solidFill>
                <a:schemeClr val="tx2"/>
              </a:solidFill>
            </a:rPr>
            <a:t> recursos (mobiliari, equips de laboratori, material, etc.) que tinc al meu abast són els adequats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recursos (moviliario, equipos de laboratorio, material, etc.) que tengo a mi disposición son los adecuados</a:t>
          </a:r>
          <a:endParaRPr lang="es-ES" sz="11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133350</xdr:colOff>
      <xdr:row>21</xdr:row>
      <xdr:rowOff>180974</xdr:rowOff>
    </xdr:from>
    <xdr:to>
      <xdr:col>2</xdr:col>
      <xdr:colOff>1323975</xdr:colOff>
      <xdr:row>26</xdr:row>
      <xdr:rowOff>9525</xdr:rowOff>
    </xdr:to>
    <xdr:sp macro="" textlink="">
      <xdr:nvSpPr>
        <xdr:cNvPr id="4" name="QuadreDeText 3"/>
        <xdr:cNvSpPr txBox="1"/>
      </xdr:nvSpPr>
      <xdr:spPr>
        <a:xfrm>
          <a:off x="742950" y="5314949"/>
          <a:ext cx="2743200" cy="781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5.3</a:t>
          </a:r>
          <a:r>
            <a:rPr lang="es-ES" sz="900" baseline="0">
              <a:solidFill>
                <a:schemeClr val="tx2"/>
              </a:solidFill>
            </a:rPr>
            <a:t> Els espais que tinc al meu abast són els apropiats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espacios que tengo a mi disposición son los adecuados.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47624</xdr:colOff>
      <xdr:row>40</xdr:row>
      <xdr:rowOff>114300</xdr:rowOff>
    </xdr:from>
    <xdr:to>
      <xdr:col>5</xdr:col>
      <xdr:colOff>514350</xdr:colOff>
      <xdr:row>62</xdr:row>
      <xdr:rowOff>133350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76200</xdr:colOff>
      <xdr:row>43</xdr:row>
      <xdr:rowOff>161925</xdr:rowOff>
    </xdr:from>
    <xdr:to>
      <xdr:col>2</xdr:col>
      <xdr:colOff>1228725</xdr:colOff>
      <xdr:row>48</xdr:row>
      <xdr:rowOff>95250</xdr:rowOff>
    </xdr:to>
    <xdr:sp macro="" textlink="">
      <xdr:nvSpPr>
        <xdr:cNvPr id="6" name="QuadreDeText 5"/>
        <xdr:cNvSpPr txBox="1"/>
      </xdr:nvSpPr>
      <xdr:spPr>
        <a:xfrm>
          <a:off x="685800" y="9486900"/>
          <a:ext cx="2705100" cy="885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5.2 Els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recursos (mobiliari, equips de laboratori, material, etc.) que tinc al meu abast són els adequats</a:t>
          </a:r>
          <a:endParaRPr lang="es-ES" sz="900">
            <a:solidFill>
              <a:schemeClr val="tx2"/>
            </a:solidFill>
          </a:endParaRPr>
        </a:p>
        <a:p>
          <a:pPr algn="ctr" fontAlgn="base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recursos (moviliario, equipos de laboratorio, material, etc.) que tengo a mi disposición son los adecuados</a:t>
          </a:r>
        </a:p>
      </xdr:txBody>
    </xdr:sp>
    <xdr:clientData/>
  </xdr:twoCellAnchor>
  <xdr:twoCellAnchor>
    <xdr:from>
      <xdr:col>1</xdr:col>
      <xdr:colOff>95250</xdr:colOff>
      <xdr:row>49</xdr:row>
      <xdr:rowOff>123825</xdr:rowOff>
    </xdr:from>
    <xdr:to>
      <xdr:col>2</xdr:col>
      <xdr:colOff>1266825</xdr:colOff>
      <xdr:row>53</xdr:row>
      <xdr:rowOff>66675</xdr:rowOff>
    </xdr:to>
    <xdr:sp macro="" textlink="">
      <xdr:nvSpPr>
        <xdr:cNvPr id="7" name="QuadreDeText 6"/>
        <xdr:cNvSpPr txBox="1"/>
      </xdr:nvSpPr>
      <xdr:spPr>
        <a:xfrm>
          <a:off x="704850" y="10591800"/>
          <a:ext cx="2724150" cy="704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5.3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espais que tinc al meu abast són els apropiats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espacios que tengo a mi disposición son los adecuados.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123824</xdr:colOff>
      <xdr:row>54</xdr:row>
      <xdr:rowOff>47625</xdr:rowOff>
    </xdr:from>
    <xdr:to>
      <xdr:col>2</xdr:col>
      <xdr:colOff>1285874</xdr:colOff>
      <xdr:row>59</xdr:row>
      <xdr:rowOff>28575</xdr:rowOff>
    </xdr:to>
    <xdr:sp macro="" textlink="">
      <xdr:nvSpPr>
        <xdr:cNvPr id="8" name="QuadreDeText 7"/>
        <xdr:cNvSpPr txBox="1"/>
      </xdr:nvSpPr>
      <xdr:spPr>
        <a:xfrm>
          <a:off x="733424" y="11468100"/>
          <a:ext cx="2714625" cy="933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5.4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suport que he obtingut a les biblioteques de la UPC en la cerca i l'obtenció de documentació és l'òptim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obtenido de las bibliotecas de la UPC en la localización y la obtención de documentación es óptimo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0.01222</cdr:x>
      <cdr:y>0.57328</cdr:y>
    </cdr:from>
    <cdr:to>
      <cdr:x>0.42382</cdr:x>
      <cdr:y>0.74397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4038" y="2943226"/>
          <a:ext cx="2830594" cy="876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5.4</a:t>
          </a:r>
          <a:r>
            <a:rPr lang="es-ES" sz="900" baseline="0">
              <a:solidFill>
                <a:schemeClr val="tx2"/>
              </a:solidFill>
            </a:rPr>
            <a:t> El suport que he obtingut a les biblioteques de la UPC en la cerca i l'obtenció de documentació és l'òptim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apoyo obtenido de las bibliotecas de la UPC en la localización y la obtención de documentación es óptimo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3,8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0.00675</cdr:x>
      <cdr:y>0.85714</cdr:y>
    </cdr:from>
    <cdr:to>
      <cdr:x>0.9919</cdr:x>
      <cdr:y>0.98887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6420" y="4400551"/>
          <a:ext cx="6774926" cy="6762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1100">
            <a:solidFill>
              <a:schemeClr val="tx2"/>
            </a:solidFill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0.00833</cdr:x>
      <cdr:y>0.85973</cdr:y>
    </cdr:from>
    <cdr:to>
      <cdr:x>0.99028</cdr:x>
      <cdr:y>0.99095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57150" y="3619500"/>
          <a:ext cx="6734175" cy="552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pPr algn="l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l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1</xdr:row>
      <xdr:rowOff>57152</xdr:rowOff>
    </xdr:from>
    <xdr:to>
      <xdr:col>11</xdr:col>
      <xdr:colOff>523874</xdr:colOff>
      <xdr:row>17</xdr:row>
      <xdr:rowOff>38100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390525</xdr:colOff>
      <xdr:row>18</xdr:row>
      <xdr:rowOff>104774</xdr:rowOff>
    </xdr:from>
    <xdr:to>
      <xdr:col>11</xdr:col>
      <xdr:colOff>542925</xdr:colOff>
      <xdr:row>29</xdr:row>
      <xdr:rowOff>180975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0.02432</cdr:x>
      <cdr:y>0.21399</cdr:y>
    </cdr:from>
    <cdr:to>
      <cdr:x>0.39342</cdr:x>
      <cdr:y>0.5283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6323" y="648169"/>
          <a:ext cx="2524257" cy="9520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global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global que otorgo al programa de doctorado es positiva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0.00282</cdr:x>
      <cdr:y>0.77161</cdr:y>
    </cdr:from>
    <cdr:to>
      <cdr:x>0.98422</cdr:x>
      <cdr:y>0.99371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305" y="2337179"/>
          <a:ext cx="6711746" cy="6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 de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pregunta va de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(molt en desacord) 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(molt d'acord)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. Els percentatges representen el pes de les respostes.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 Los porcentages representan el peso de las respuestas.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0.00278</cdr:x>
      <cdr:y>0.32563</cdr:y>
    </cdr:from>
    <cdr:to>
      <cdr:x>0.31944</cdr:x>
      <cdr:y>0.64926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0" y="707176"/>
          <a:ext cx="2171700" cy="7028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que hago del programa de doctorado es positiva</a:t>
          </a:r>
        </a:p>
      </cdr:txBody>
    </cdr:sp>
  </cdr:relSizeAnchor>
  <cdr:relSizeAnchor xmlns:cdr="http://schemas.openxmlformats.org/drawingml/2006/chartDrawing">
    <cdr:from>
      <cdr:x>0.00417</cdr:x>
      <cdr:y>0.81745</cdr:y>
    </cdr:from>
    <cdr:to>
      <cdr:x>0.79444</cdr:x>
      <cdr:y>0.99152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8575" y="1775249"/>
          <a:ext cx="5419725" cy="3780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0.05452</cdr:x>
      <cdr:y>0.81313</cdr:y>
    </cdr:from>
    <cdr:to>
      <cdr:x>0.97975</cdr:x>
      <cdr:y>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33376" y="3067050"/>
          <a:ext cx="5657850" cy="704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0.03894</cdr:x>
      <cdr:y>0.80303</cdr:y>
    </cdr:from>
    <cdr:to>
      <cdr:x>0.97352</cdr:x>
      <cdr:y>0.93939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38126" y="3028950"/>
          <a:ext cx="5715000" cy="514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0.82663</cdr:y>
    </cdr:from>
    <cdr:to>
      <cdr:x>0.98131</cdr:x>
      <cdr:y>0.99756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0" y="3228197"/>
          <a:ext cx="6000761" cy="667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>
                  <a:lumMod val="75000"/>
                </a:schemeClr>
              </a:solidFill>
            </a:rPr>
            <a:t>La mitjana de les valoracions de la pregunta va de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1 (molt en desacord)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 a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5 (molt d'acord)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. Els percentatges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representen el pes de les respostes.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La media ("mitjana") de las </a:t>
          </a:r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valoraciones</a:t>
          </a:r>
          <a:r>
            <a:rPr lang="es-ES" sz="90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 de la pregunta va de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. Los porcentajes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representan el peso de las resp</a:t>
          </a: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uestas.</a:t>
          </a:r>
          <a:endParaRPr lang="es-ES" sz="900" i="1">
            <a:solidFill>
              <a:schemeClr val="tx2">
                <a:lumMod val="75000"/>
              </a:schemeClr>
            </a:solidFill>
          </a:endParaRPr>
        </a:p>
        <a:p xmlns:a="http://schemas.openxmlformats.org/drawingml/2006/main">
          <a:r>
            <a:rPr lang="es-ES" sz="1000"/>
            <a:t> </a:t>
          </a:r>
        </a:p>
      </cdr:txBody>
    </cdr:sp>
  </cdr:relSizeAnchor>
  <cdr:relSizeAnchor xmlns:cdr="http://schemas.openxmlformats.org/drawingml/2006/chartDrawing">
    <cdr:from>
      <cdr:x>0.04517</cdr:x>
      <cdr:y>0.16332</cdr:y>
    </cdr:from>
    <cdr:to>
      <cdr:x>0.4486</cdr:x>
      <cdr:y>0.68593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76225" y="619125"/>
          <a:ext cx="2466975" cy="1981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1.1.1</a:t>
          </a:r>
          <a:r>
            <a:rPr lang="es-ES" sz="900" baseline="0">
              <a:solidFill>
                <a:schemeClr val="tx2"/>
              </a:solidFill>
            </a:rPr>
            <a:t> Els cursos del període de formació (màster) són d'interès </a:t>
          </a:r>
          <a:r>
            <a:rPr lang="es-ES" sz="900" baseline="0">
              <a:solidFill>
                <a:schemeClr val="tx2">
                  <a:lumMod val="50000"/>
                </a:schemeClr>
              </a:solidFill>
            </a:rPr>
            <a:t>per</a:t>
          </a:r>
          <a:r>
            <a:rPr lang="es-ES" sz="900" baseline="0">
              <a:solidFill>
                <a:schemeClr val="tx2"/>
              </a:solidFill>
            </a:rPr>
            <a:t> a la meva activitat de recerca.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son d'interés para mi actividad de investigación.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3,8</a:t>
          </a:r>
        </a:p>
        <a:p xmlns:a="http://schemas.openxmlformats.org/drawingml/2006/main">
          <a:endParaRPr lang="es-ES" sz="800" i="1" baseline="0">
            <a:solidFill>
              <a:schemeClr val="tx2"/>
            </a:solidFill>
          </a:endParaRPr>
        </a:p>
        <a:p xmlns:a="http://schemas.openxmlformats.org/drawingml/2006/main">
          <a:endParaRPr lang="es-ES" sz="900" i="1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</a:rPr>
            <a:t>1.1.2 Els cursos del període de formació (màster) signifiquen un nivell formatiu superior als estudis previs que he cursat.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significan un nivel formativo superior a los estudios previos que he cursado.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3,5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1</xdr:row>
      <xdr:rowOff>104774</xdr:rowOff>
    </xdr:from>
    <xdr:to>
      <xdr:col>8</xdr:col>
      <xdr:colOff>323850</xdr:colOff>
      <xdr:row>19</xdr:row>
      <xdr:rowOff>114300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114300</xdr:colOff>
      <xdr:row>9</xdr:row>
      <xdr:rowOff>0</xdr:rowOff>
    </xdr:from>
    <xdr:to>
      <xdr:col>2</xdr:col>
      <xdr:colOff>381000</xdr:colOff>
      <xdr:row>10</xdr:row>
      <xdr:rowOff>180975</xdr:rowOff>
    </xdr:to>
    <xdr:sp macro="" textlink="">
      <xdr:nvSpPr>
        <xdr:cNvPr id="3" name="QuadreDeText 2"/>
        <xdr:cNvSpPr txBox="1"/>
      </xdr:nvSpPr>
      <xdr:spPr>
        <a:xfrm>
          <a:off x="723900" y="1714500"/>
          <a:ext cx="1990725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7.1.3 A l'Administració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 la Administración</a:t>
          </a:r>
        </a:p>
      </xdr:txBody>
    </xdr:sp>
    <xdr:clientData/>
  </xdr:twoCellAnchor>
  <xdr:twoCellAnchor>
    <xdr:from>
      <xdr:col>1</xdr:col>
      <xdr:colOff>123824</xdr:colOff>
      <xdr:row>10</xdr:row>
      <xdr:rowOff>104775</xdr:rowOff>
    </xdr:from>
    <xdr:to>
      <xdr:col>2</xdr:col>
      <xdr:colOff>352425</xdr:colOff>
      <xdr:row>12</xdr:row>
      <xdr:rowOff>161925</xdr:rowOff>
    </xdr:to>
    <xdr:sp macro="" textlink="">
      <xdr:nvSpPr>
        <xdr:cNvPr id="4" name="QuadreDeText 3"/>
        <xdr:cNvSpPr txBox="1"/>
      </xdr:nvSpPr>
      <xdr:spPr>
        <a:xfrm>
          <a:off x="733424" y="2009775"/>
          <a:ext cx="1952626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7.1.4 A un centre de recerca o similar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un centro de investigación o similar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12</xdr:row>
      <xdr:rowOff>85724</xdr:rowOff>
    </xdr:from>
    <xdr:to>
      <xdr:col>2</xdr:col>
      <xdr:colOff>390525</xdr:colOff>
      <xdr:row>14</xdr:row>
      <xdr:rowOff>114299</xdr:rowOff>
    </xdr:to>
    <xdr:sp macro="" textlink="">
      <xdr:nvSpPr>
        <xdr:cNvPr id="5" name="QuadreDeText 4"/>
        <xdr:cNvSpPr txBox="1"/>
      </xdr:nvSpPr>
      <xdr:spPr>
        <a:xfrm>
          <a:off x="704850" y="2371724"/>
          <a:ext cx="2019300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7.1.5 A l'empresa privada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empresa privada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66676</xdr:colOff>
      <xdr:row>14</xdr:row>
      <xdr:rowOff>57150</xdr:rowOff>
    </xdr:from>
    <xdr:to>
      <xdr:col>2</xdr:col>
      <xdr:colOff>381001</xdr:colOff>
      <xdr:row>16</xdr:row>
      <xdr:rowOff>66675</xdr:rowOff>
    </xdr:to>
    <xdr:sp macro="" textlink="">
      <xdr:nvSpPr>
        <xdr:cNvPr id="6" name="QuadreDeText 5"/>
        <xdr:cNvSpPr txBox="1"/>
      </xdr:nvSpPr>
      <xdr:spPr>
        <a:xfrm>
          <a:off x="676276" y="2724150"/>
          <a:ext cx="20383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7.1.6 A cap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cap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142875</xdr:colOff>
      <xdr:row>16</xdr:row>
      <xdr:rowOff>19050</xdr:rowOff>
    </xdr:from>
    <xdr:to>
      <xdr:col>2</xdr:col>
      <xdr:colOff>409575</xdr:colOff>
      <xdr:row>18</xdr:row>
      <xdr:rowOff>28575</xdr:rowOff>
    </xdr:to>
    <xdr:sp macro="" textlink="">
      <xdr:nvSpPr>
        <xdr:cNvPr id="7" name="QuadreDeText 6"/>
        <xdr:cNvSpPr txBox="1"/>
      </xdr:nvSpPr>
      <xdr:spPr>
        <a:xfrm>
          <a:off x="752475" y="3067050"/>
          <a:ext cx="199072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7.1.7 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57150</xdr:colOff>
      <xdr:row>18</xdr:row>
      <xdr:rowOff>28575</xdr:rowOff>
    </xdr:from>
    <xdr:to>
      <xdr:col>4</xdr:col>
      <xdr:colOff>47625</xdr:colOff>
      <xdr:row>19</xdr:row>
      <xdr:rowOff>114300</xdr:rowOff>
    </xdr:to>
    <xdr:sp macro="" textlink="">
      <xdr:nvSpPr>
        <xdr:cNvPr id="8" name="QuadreDeText 7"/>
        <xdr:cNvSpPr txBox="1"/>
      </xdr:nvSpPr>
      <xdr:spPr>
        <a:xfrm>
          <a:off x="666750" y="3457575"/>
          <a:ext cx="29337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9524</xdr:colOff>
      <xdr:row>21</xdr:row>
      <xdr:rowOff>123825</xdr:rowOff>
    </xdr:from>
    <xdr:to>
      <xdr:col>8</xdr:col>
      <xdr:colOff>352425</xdr:colOff>
      <xdr:row>38</xdr:row>
      <xdr:rowOff>152400</xdr:rowOff>
    </xdr:to>
    <xdr:graphicFrame macro="">
      <xdr:nvGraphicFramePr>
        <xdr:cNvPr id="9" name="Gràfic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171450</xdr:colOff>
      <xdr:row>24</xdr:row>
      <xdr:rowOff>142875</xdr:rowOff>
    </xdr:from>
    <xdr:to>
      <xdr:col>2</xdr:col>
      <xdr:colOff>295275</xdr:colOff>
      <xdr:row>26</xdr:row>
      <xdr:rowOff>180975</xdr:rowOff>
    </xdr:to>
    <xdr:sp macro="" textlink="">
      <xdr:nvSpPr>
        <xdr:cNvPr id="10" name="QuadreDeText 9"/>
        <xdr:cNvSpPr txBox="1"/>
      </xdr:nvSpPr>
      <xdr:spPr>
        <a:xfrm>
          <a:off x="781050" y="4781550"/>
          <a:ext cx="1847850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professor/a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</a:rPr>
            <a:t>Como</a:t>
          </a:r>
          <a:r>
            <a:rPr lang="es-ES" sz="900" i="1" baseline="0">
              <a:solidFill>
                <a:schemeClr val="tx2"/>
              </a:solidFill>
            </a:rPr>
            <a:t> profesor/a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152400</xdr:colOff>
      <xdr:row>27</xdr:row>
      <xdr:rowOff>38101</xdr:rowOff>
    </xdr:from>
    <xdr:to>
      <xdr:col>2</xdr:col>
      <xdr:colOff>361950</xdr:colOff>
      <xdr:row>29</xdr:row>
      <xdr:rowOff>85725</xdr:rowOff>
    </xdr:to>
    <xdr:sp macro="" textlink="">
      <xdr:nvSpPr>
        <xdr:cNvPr id="11" name="QuadreDeText 10"/>
        <xdr:cNvSpPr txBox="1"/>
      </xdr:nvSpPr>
      <xdr:spPr>
        <a:xfrm>
          <a:off x="762000" y="5248276"/>
          <a:ext cx="1933575" cy="428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investigador/a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Como investigador/a</a:t>
          </a:r>
        </a:p>
      </xdr:txBody>
    </xdr:sp>
    <xdr:clientData/>
  </xdr:twoCellAnchor>
  <xdr:twoCellAnchor>
    <xdr:from>
      <xdr:col>1</xdr:col>
      <xdr:colOff>219076</xdr:colOff>
      <xdr:row>32</xdr:row>
      <xdr:rowOff>85726</xdr:rowOff>
    </xdr:from>
    <xdr:to>
      <xdr:col>2</xdr:col>
      <xdr:colOff>352425</xdr:colOff>
      <xdr:row>34</xdr:row>
      <xdr:rowOff>114300</xdr:rowOff>
    </xdr:to>
    <xdr:sp macro="" textlink="">
      <xdr:nvSpPr>
        <xdr:cNvPr id="12" name="QuadreDeText 11"/>
        <xdr:cNvSpPr txBox="1"/>
      </xdr:nvSpPr>
      <xdr:spPr>
        <a:xfrm>
          <a:off x="828676" y="6248401"/>
          <a:ext cx="1857374" cy="4095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114300</xdr:colOff>
      <xdr:row>34</xdr:row>
      <xdr:rowOff>161925</xdr:rowOff>
    </xdr:from>
    <xdr:to>
      <xdr:col>2</xdr:col>
      <xdr:colOff>333375</xdr:colOff>
      <xdr:row>36</xdr:row>
      <xdr:rowOff>161925</xdr:rowOff>
    </xdr:to>
    <xdr:sp macro="" textlink="">
      <xdr:nvSpPr>
        <xdr:cNvPr id="13" name="QuadreDeText 12"/>
        <xdr:cNvSpPr txBox="1"/>
      </xdr:nvSpPr>
      <xdr:spPr>
        <a:xfrm>
          <a:off x="723900" y="6705600"/>
          <a:ext cx="1943100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Ns/Nc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Ns/Nc</a:t>
          </a:r>
        </a:p>
      </xdr:txBody>
    </xdr:sp>
    <xdr:clientData/>
  </xdr:twoCellAnchor>
  <xdr:twoCellAnchor>
    <xdr:from>
      <xdr:col>1</xdr:col>
      <xdr:colOff>0</xdr:colOff>
      <xdr:row>48</xdr:row>
      <xdr:rowOff>85724</xdr:rowOff>
    </xdr:from>
    <xdr:to>
      <xdr:col>8</xdr:col>
      <xdr:colOff>314325</xdr:colOff>
      <xdr:row>66</xdr:row>
      <xdr:rowOff>95249</xdr:rowOff>
    </xdr:to>
    <xdr:graphicFrame macro="">
      <xdr:nvGraphicFramePr>
        <xdr:cNvPr id="14" name="Gràfic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28575</xdr:colOff>
      <xdr:row>56</xdr:row>
      <xdr:rowOff>19050</xdr:rowOff>
    </xdr:from>
    <xdr:to>
      <xdr:col>1</xdr:col>
      <xdr:colOff>1323975</xdr:colOff>
      <xdr:row>59</xdr:row>
      <xdr:rowOff>114300</xdr:rowOff>
    </xdr:to>
    <xdr:sp macro="" textlink="">
      <xdr:nvSpPr>
        <xdr:cNvPr id="15" name="QuadreDeText 14"/>
        <xdr:cNvSpPr txBox="1"/>
      </xdr:nvSpPr>
      <xdr:spPr>
        <a:xfrm>
          <a:off x="638175" y="12973050"/>
          <a:ext cx="129540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Promoció fora de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  <a:endParaRPr lang="es-ES" sz="900" i="1" baseline="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</a:rPr>
            <a:t>Promoción fuera de la carrera académica</a:t>
          </a:r>
        </a:p>
      </xdr:txBody>
    </xdr:sp>
    <xdr:clientData/>
  </xdr:twoCellAnchor>
  <xdr:twoCellAnchor>
    <xdr:from>
      <xdr:col>1</xdr:col>
      <xdr:colOff>19050</xdr:colOff>
      <xdr:row>59</xdr:row>
      <xdr:rowOff>47625</xdr:rowOff>
    </xdr:from>
    <xdr:to>
      <xdr:col>1</xdr:col>
      <xdr:colOff>1323975</xdr:colOff>
      <xdr:row>62</xdr:row>
      <xdr:rowOff>161925</xdr:rowOff>
    </xdr:to>
    <xdr:sp macro="" textlink="">
      <xdr:nvSpPr>
        <xdr:cNvPr id="16" name="QuadreDeText 15"/>
        <xdr:cNvSpPr txBox="1"/>
      </xdr:nvSpPr>
      <xdr:spPr>
        <a:xfrm>
          <a:off x="628650" y="13573125"/>
          <a:ext cx="13049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Completar la formació universitària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Completar</a:t>
          </a:r>
          <a:r>
            <a:rPr lang="es-ES" sz="900" i="1" baseline="0">
              <a:solidFill>
                <a:schemeClr val="tx2"/>
              </a:solidFill>
            </a:rPr>
            <a:t> la formación universitaria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62</xdr:row>
      <xdr:rowOff>133350</xdr:rowOff>
    </xdr:from>
    <xdr:to>
      <xdr:col>1</xdr:col>
      <xdr:colOff>1323975</xdr:colOff>
      <xdr:row>64</xdr:row>
      <xdr:rowOff>152400</xdr:rowOff>
    </xdr:to>
    <xdr:sp macro="" textlink="">
      <xdr:nvSpPr>
        <xdr:cNvPr id="17" name="QuadreDeText 16"/>
        <xdr:cNvSpPr txBox="1"/>
      </xdr:nvSpPr>
      <xdr:spPr>
        <a:xfrm>
          <a:off x="704850" y="14230350"/>
          <a:ext cx="1228725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Fer investigació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Hacer investigación</a:t>
          </a:r>
        </a:p>
      </xdr:txBody>
    </xdr:sp>
    <xdr:clientData/>
  </xdr:twoCellAnchor>
  <xdr:twoCellAnchor>
    <xdr:from>
      <xdr:col>1</xdr:col>
      <xdr:colOff>19050</xdr:colOff>
      <xdr:row>37</xdr:row>
      <xdr:rowOff>171450</xdr:rowOff>
    </xdr:from>
    <xdr:to>
      <xdr:col>2</xdr:col>
      <xdr:colOff>47625</xdr:colOff>
      <xdr:row>38</xdr:row>
      <xdr:rowOff>152400</xdr:rowOff>
    </xdr:to>
    <xdr:sp macro="" textlink="">
      <xdr:nvSpPr>
        <xdr:cNvPr id="18" name="QuadreDeText 17"/>
        <xdr:cNvSpPr txBox="1"/>
      </xdr:nvSpPr>
      <xdr:spPr>
        <a:xfrm>
          <a:off x="628650" y="7286625"/>
          <a:ext cx="1752600" cy="171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</a:t>
          </a:r>
          <a:r>
            <a:rPr lang="es-ES" sz="900" baseline="0">
              <a:solidFill>
                <a:schemeClr val="tx2"/>
              </a:solidFill>
            </a:rPr>
            <a:t> de respostes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28574</xdr:colOff>
      <xdr:row>65</xdr:row>
      <xdr:rowOff>76200</xdr:rowOff>
    </xdr:from>
    <xdr:to>
      <xdr:col>2</xdr:col>
      <xdr:colOff>85724</xdr:colOff>
      <xdr:row>66</xdr:row>
      <xdr:rowOff>76200</xdr:rowOff>
    </xdr:to>
    <xdr:sp macro="" textlink="">
      <xdr:nvSpPr>
        <xdr:cNvPr id="19" name="QuadreDeText 18"/>
        <xdr:cNvSpPr txBox="1"/>
      </xdr:nvSpPr>
      <xdr:spPr>
        <a:xfrm>
          <a:off x="638174" y="14744700"/>
          <a:ext cx="1781175" cy="190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0</xdr:colOff>
      <xdr:row>68</xdr:row>
      <xdr:rowOff>85724</xdr:rowOff>
    </xdr:from>
    <xdr:to>
      <xdr:col>8</xdr:col>
      <xdr:colOff>314325</xdr:colOff>
      <xdr:row>88</xdr:row>
      <xdr:rowOff>171449</xdr:rowOff>
    </xdr:to>
    <xdr:graphicFrame macro="">
      <xdr:nvGraphicFramePr>
        <xdr:cNvPr id="20" name="Gràfic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57150</xdr:colOff>
      <xdr:row>72</xdr:row>
      <xdr:rowOff>28574</xdr:rowOff>
    </xdr:from>
    <xdr:to>
      <xdr:col>1</xdr:col>
      <xdr:colOff>1628775</xdr:colOff>
      <xdr:row>76</xdr:row>
      <xdr:rowOff>57149</xdr:rowOff>
    </xdr:to>
    <xdr:sp macro="" textlink="">
      <xdr:nvSpPr>
        <xdr:cNvPr id="21" name="QuadreDeText 20"/>
        <xdr:cNvSpPr txBox="1"/>
      </xdr:nvSpPr>
      <xdr:spPr>
        <a:xfrm>
          <a:off x="666750" y="16030574"/>
          <a:ext cx="157162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És</a:t>
          </a:r>
          <a:r>
            <a:rPr lang="es-ES" sz="900" baseline="0">
              <a:solidFill>
                <a:schemeClr val="tx2"/>
              </a:solidFill>
            </a:rPr>
            <a:t> la única universitat que ofereix aquest tipus de programa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Es la única universidad que ofrece este tipo de programa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38100</xdr:colOff>
      <xdr:row>76</xdr:row>
      <xdr:rowOff>76200</xdr:rowOff>
    </xdr:from>
    <xdr:to>
      <xdr:col>1</xdr:col>
      <xdr:colOff>1638300</xdr:colOff>
      <xdr:row>78</xdr:row>
      <xdr:rowOff>66675</xdr:rowOff>
    </xdr:to>
    <xdr:sp macro="" textlink="">
      <xdr:nvSpPr>
        <xdr:cNvPr id="22" name="QuadreDeText 21"/>
        <xdr:cNvSpPr txBox="1"/>
      </xdr:nvSpPr>
      <xdr:spPr>
        <a:xfrm>
          <a:off x="647700" y="16840200"/>
          <a:ext cx="1600200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Ser titulat/ada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Ser titulado/a</a:t>
          </a:r>
          <a:r>
            <a:rPr lang="es-ES" sz="900" i="1" baseline="0">
              <a:solidFill>
                <a:schemeClr val="tx2"/>
              </a:solidFill>
            </a:rPr>
            <a:t> de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79</xdr:row>
      <xdr:rowOff>19050</xdr:rowOff>
    </xdr:from>
    <xdr:to>
      <xdr:col>1</xdr:col>
      <xdr:colOff>1619250</xdr:colOff>
      <xdr:row>81</xdr:row>
      <xdr:rowOff>9526</xdr:rowOff>
    </xdr:to>
    <xdr:sp macro="" textlink="">
      <xdr:nvSpPr>
        <xdr:cNvPr id="23" name="QuadreDeText 22"/>
        <xdr:cNvSpPr txBox="1"/>
      </xdr:nvSpPr>
      <xdr:spPr>
        <a:xfrm>
          <a:off x="704850" y="17354550"/>
          <a:ext cx="1524000" cy="3714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El prestigi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prestigio de la UPC</a:t>
          </a:r>
        </a:p>
      </xdr:txBody>
    </xdr:sp>
    <xdr:clientData/>
  </xdr:twoCellAnchor>
  <xdr:twoCellAnchor>
    <xdr:from>
      <xdr:col>1</xdr:col>
      <xdr:colOff>85725</xdr:colOff>
      <xdr:row>81</xdr:row>
      <xdr:rowOff>38100</xdr:rowOff>
    </xdr:from>
    <xdr:to>
      <xdr:col>1</xdr:col>
      <xdr:colOff>1657350</xdr:colOff>
      <xdr:row>84</xdr:row>
      <xdr:rowOff>152400</xdr:rowOff>
    </xdr:to>
    <xdr:sp macro="" textlink="">
      <xdr:nvSpPr>
        <xdr:cNvPr id="24" name="QuadreDeText 23"/>
        <xdr:cNvSpPr txBox="1"/>
      </xdr:nvSpPr>
      <xdr:spPr>
        <a:xfrm>
          <a:off x="695325" y="17754600"/>
          <a:ext cx="15716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La proximitat al lloc</a:t>
          </a:r>
          <a:r>
            <a:rPr lang="es-ES" sz="900" baseline="0">
              <a:solidFill>
                <a:schemeClr val="tx2"/>
              </a:solidFill>
            </a:rPr>
            <a:t> de residència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proximidad al lugar de residencia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28575</xdr:colOff>
      <xdr:row>84</xdr:row>
      <xdr:rowOff>152400</xdr:rowOff>
    </xdr:from>
    <xdr:to>
      <xdr:col>1</xdr:col>
      <xdr:colOff>1638300</xdr:colOff>
      <xdr:row>87</xdr:row>
      <xdr:rowOff>38100</xdr:rowOff>
    </xdr:to>
    <xdr:sp macro="" textlink="">
      <xdr:nvSpPr>
        <xdr:cNvPr id="25" name="QuadreDeText 24"/>
        <xdr:cNvSpPr txBox="1"/>
      </xdr:nvSpPr>
      <xdr:spPr>
        <a:xfrm>
          <a:off x="638175" y="18440400"/>
          <a:ext cx="1609725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Treballar a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Trabajar</a:t>
          </a:r>
          <a:r>
            <a:rPr lang="es-ES" sz="900" i="1" baseline="0">
              <a:solidFill>
                <a:schemeClr val="tx2"/>
              </a:solidFill>
            </a:rPr>
            <a:t> en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47625</xdr:colOff>
      <xdr:row>87</xdr:row>
      <xdr:rowOff>85725</xdr:rowOff>
    </xdr:from>
    <xdr:to>
      <xdr:col>2</xdr:col>
      <xdr:colOff>342900</xdr:colOff>
      <xdr:row>88</xdr:row>
      <xdr:rowOff>142875</xdr:rowOff>
    </xdr:to>
    <xdr:sp macro="" textlink="">
      <xdr:nvSpPr>
        <xdr:cNvPr id="26" name="QuadreDeText 25"/>
        <xdr:cNvSpPr txBox="1"/>
      </xdr:nvSpPr>
      <xdr:spPr>
        <a:xfrm>
          <a:off x="657225" y="18945225"/>
          <a:ext cx="201930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0</xdr:col>
      <xdr:colOff>600074</xdr:colOff>
      <xdr:row>91</xdr:row>
      <xdr:rowOff>38100</xdr:rowOff>
    </xdr:from>
    <xdr:to>
      <xdr:col>8</xdr:col>
      <xdr:colOff>352424</xdr:colOff>
      <xdr:row>110</xdr:row>
      <xdr:rowOff>38100</xdr:rowOff>
    </xdr:to>
    <xdr:graphicFrame macro="">
      <xdr:nvGraphicFramePr>
        <xdr:cNvPr id="27" name="Gràfic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28575</xdr:colOff>
      <xdr:row>96</xdr:row>
      <xdr:rowOff>95250</xdr:rowOff>
    </xdr:from>
    <xdr:to>
      <xdr:col>1</xdr:col>
      <xdr:colOff>1514475</xdr:colOff>
      <xdr:row>98</xdr:row>
      <xdr:rowOff>152400</xdr:rowOff>
    </xdr:to>
    <xdr:sp macro="" textlink="">
      <xdr:nvSpPr>
        <xdr:cNvPr id="28" name="QuadreDeText 27"/>
        <xdr:cNvSpPr txBox="1"/>
      </xdr:nvSpPr>
      <xdr:spPr>
        <a:xfrm>
          <a:off x="638175" y="20669250"/>
          <a:ext cx="1485900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Menys de 10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Menos</a:t>
          </a:r>
          <a:r>
            <a:rPr lang="es-ES" sz="900" i="1" baseline="0">
              <a:solidFill>
                <a:schemeClr val="tx2"/>
              </a:solidFill>
            </a:rPr>
            <a:t> de 10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85725</xdr:colOff>
      <xdr:row>99</xdr:row>
      <xdr:rowOff>85725</xdr:rowOff>
    </xdr:from>
    <xdr:to>
      <xdr:col>1</xdr:col>
      <xdr:colOff>1524000</xdr:colOff>
      <xdr:row>101</xdr:row>
      <xdr:rowOff>142875</xdr:rowOff>
    </xdr:to>
    <xdr:sp macro="" textlink="">
      <xdr:nvSpPr>
        <xdr:cNvPr id="29" name="QuadreDeText 28"/>
        <xdr:cNvSpPr txBox="1"/>
      </xdr:nvSpPr>
      <xdr:spPr>
        <a:xfrm>
          <a:off x="695325" y="21231225"/>
          <a:ext cx="1438275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</a:t>
          </a:r>
          <a:r>
            <a:rPr lang="es-ES" sz="900" baseline="0">
              <a:solidFill>
                <a:schemeClr val="tx2"/>
              </a:solidFill>
            </a:rPr>
            <a:t> 10 a 20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 10 a 20 horas</a:t>
          </a:r>
        </a:p>
      </xdr:txBody>
    </xdr:sp>
    <xdr:clientData/>
  </xdr:twoCellAnchor>
  <xdr:twoCellAnchor>
    <xdr:from>
      <xdr:col>1</xdr:col>
      <xdr:colOff>66675</xdr:colOff>
      <xdr:row>102</xdr:row>
      <xdr:rowOff>66675</xdr:rowOff>
    </xdr:from>
    <xdr:to>
      <xdr:col>1</xdr:col>
      <xdr:colOff>1533525</xdr:colOff>
      <xdr:row>105</xdr:row>
      <xdr:rowOff>9525</xdr:rowOff>
    </xdr:to>
    <xdr:sp macro="" textlink="">
      <xdr:nvSpPr>
        <xdr:cNvPr id="30" name="QuadreDeText 29"/>
        <xdr:cNvSpPr txBox="1"/>
      </xdr:nvSpPr>
      <xdr:spPr>
        <a:xfrm>
          <a:off x="676275" y="21783675"/>
          <a:ext cx="1466850" cy="514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 20 a 30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</a:t>
          </a:r>
          <a:r>
            <a:rPr lang="es-ES" sz="900" i="1" baseline="0">
              <a:solidFill>
                <a:schemeClr val="tx2"/>
              </a:solidFill>
            </a:rPr>
            <a:t> 20 a 30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0.01417</cdr:x>
      <cdr:y>0.22082</cdr:y>
    </cdr:from>
    <cdr:to>
      <cdr:x>0.36693</cdr:x>
      <cdr:y>0.32964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6" y="759284"/>
          <a:ext cx="2133600" cy="3741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7.1.1 A la UPC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UPC</a:t>
          </a:r>
        </a:p>
      </cdr:txBody>
    </cdr:sp>
  </cdr:relSizeAnchor>
  <cdr:relSizeAnchor xmlns:cdr="http://schemas.openxmlformats.org/drawingml/2006/chartDrawing">
    <cdr:from>
      <cdr:x>0.01732</cdr:x>
      <cdr:y>0.31302</cdr:y>
    </cdr:from>
    <cdr:to>
      <cdr:x>0.3685</cdr:x>
      <cdr:y>0.42659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776" y="1076327"/>
          <a:ext cx="2124075" cy="390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7.1.2</a:t>
          </a:r>
          <a:r>
            <a:rPr lang="es-ES" sz="900" baseline="0">
              <a:solidFill>
                <a:schemeClr val="tx2"/>
              </a:solidFill>
            </a:rPr>
            <a:t> A altres universitats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A otras universidades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0.02835</cdr:x>
      <cdr:y>0.48857</cdr:y>
    </cdr:from>
    <cdr:to>
      <cdr:x>0.35906</cdr:x>
      <cdr:y>0.61429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2290" y="1628775"/>
          <a:ext cx="1893158" cy="419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Com a becari/a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Como becario/a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0.01171</cdr:x>
      <cdr:y>0.24654</cdr:y>
    </cdr:from>
    <cdr:to>
      <cdr:x>0.23411</cdr:x>
      <cdr:y>0.44321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75" y="847725"/>
          <a:ext cx="1266825" cy="676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Promoció dins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</a:p>
        <a:p xmlns:a="http://schemas.openxmlformats.org/drawingml/2006/main">
          <a:pPr algn="ctr"/>
          <a:r>
            <a:rPr lang="es-ES" sz="900" baseline="0">
              <a:solidFill>
                <a:schemeClr val="tx2"/>
              </a:solidFill>
            </a:rPr>
            <a:t>Promoción dentro de la carrera académica</a:t>
          </a:r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0.00332</cdr:x>
      <cdr:y>0.75526</cdr:y>
    </cdr:from>
    <cdr:to>
      <cdr:x>0.26866</cdr:x>
      <cdr:y>0.9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1" y="2733675"/>
          <a:ext cx="1524000" cy="523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Més de 30 hores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Más de 30 horas</a:t>
          </a:r>
        </a:p>
      </cdr:txBody>
    </cdr:sp>
  </cdr:relSizeAnchor>
  <cdr:relSizeAnchor xmlns:cdr="http://schemas.openxmlformats.org/drawingml/2006/chartDrawing">
    <cdr:from>
      <cdr:x>0.00332</cdr:x>
      <cdr:y>0.90789</cdr:y>
    </cdr:from>
    <cdr:to>
      <cdr:x>0.30182</cdr:x>
      <cdr:y>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051" y="3286125"/>
          <a:ext cx="171450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0.04075</cdr:x>
      <cdr:y>0.15588</cdr:y>
    </cdr:from>
    <cdr:to>
      <cdr:x>0.43103</cdr:x>
      <cdr:y>0.80588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247651" y="504826"/>
          <a:ext cx="2371725" cy="2105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es-ES" sz="900"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1.1.1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cursos del període de formació (màster) són d'interès per a la meva activitat de recerca.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son d'interés para mi actividad de investigación</a:t>
          </a:r>
          <a:r>
            <a:rPr lang="es-ES" sz="8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</a:t>
          </a:r>
        </a:p>
        <a:p xmlns:a="http://schemas.openxmlformats.org/drawingml/2006/main">
          <a:pPr algn="ctr"/>
          <a:endParaRPr lang="es-ES" sz="1100" i="1" baseline="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  <a:latin typeface="+mn-lt"/>
              <a:ea typeface="+mn-ea"/>
              <a:cs typeface="+mn-cs"/>
            </a:rPr>
            <a:t>1.1.2 Els cursos del període de formació (màster) signifiquen un nivell formatiu superior als estudis previs que he cursat.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significan un nivel formativo superior a los estudios previos que he cursado.</a:t>
          </a:r>
          <a:endParaRPr lang="es-ES" sz="9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0.00157</cdr:x>
      <cdr:y>0.87059</cdr:y>
    </cdr:from>
    <cdr:to>
      <cdr:x>0.93417</cdr:x>
      <cdr:y>0.99706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22" y="2819393"/>
          <a:ext cx="5667364" cy="4095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</a:t>
          </a:r>
          <a:r>
            <a:rPr lang="es-ES" sz="900" baseline="0">
              <a:solidFill>
                <a:schemeClr val="tx2"/>
              </a:solidFill>
            </a:rPr>
            <a:t> mitjana de les valoracions de la pregunta va de 1 (molt en desacord) a 5 (molt d'acord).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 )de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0.00588</cdr:x>
      <cdr:y>0.10207</cdr:y>
    </cdr:from>
    <cdr:to>
      <cdr:x>0.28676</cdr:x>
      <cdr:y>0.17863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8101" y="624185"/>
          <a:ext cx="1819275" cy="4681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Cursos metodològics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metodológicos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0.00882</cdr:x>
      <cdr:y>0.37724</cdr:y>
    </cdr:from>
    <cdr:to>
      <cdr:x>0.28971</cdr:x>
      <cdr:y>0.44111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57151" y="2421844"/>
          <a:ext cx="1819275" cy="4099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pràctics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prácticos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0.07059</cdr:x>
      <cdr:y>0.48006</cdr:y>
    </cdr:from>
    <cdr:to>
      <cdr:x>0.28088</cdr:x>
      <cdr:y>0.53748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57201" y="2867026"/>
          <a:ext cx="136207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0.46786</cdr:y>
    </cdr:from>
    <cdr:to>
      <cdr:x>0.28971</cdr:x>
      <cdr:y>0.53166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47626" y="3003597"/>
          <a:ext cx="1828799" cy="40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</a:t>
          </a:r>
          <a:r>
            <a:rPr lang="es-ES" sz="900" baseline="0">
              <a:solidFill>
                <a:schemeClr val="tx2"/>
              </a:solidFill>
            </a:rPr>
            <a:t> al laboratori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Trabajos en el laboratorio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0.55272</cdr:y>
    </cdr:from>
    <cdr:to>
      <cdr:x>0.28529</cdr:x>
      <cdr:y>0.62768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7626" y="3548406"/>
          <a:ext cx="1800225" cy="4812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Classes magistrals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Clases</a:t>
          </a:r>
          <a:r>
            <a:rPr lang="es-ES" sz="900" i="1" baseline="0">
              <a:solidFill>
                <a:schemeClr val="tx2"/>
              </a:solidFill>
            </a:rPr>
            <a:t> magistrales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0.6453</cdr:y>
    </cdr:from>
    <cdr:to>
      <cdr:x>0.28824</cdr:x>
      <cdr:y>0.7154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47626" y="4142753"/>
          <a:ext cx="1819275" cy="449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 en equip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en equipo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0.075</cdr:x>
      <cdr:y>0.75545</cdr:y>
    </cdr:from>
    <cdr:to>
      <cdr:x>0.27647</cdr:x>
      <cdr:y>0.83178</cdr:y>
    </cdr:to>
    <cdr:sp macro="" textlink="">
      <cdr:nvSpPr>
        <cdr:cNvPr id="8" name="QuadreDeText 7"/>
        <cdr:cNvSpPr txBox="1"/>
      </cdr:nvSpPr>
      <cdr:spPr>
        <a:xfrm xmlns:a="http://schemas.openxmlformats.org/drawingml/2006/main">
          <a:off x="485776" y="4619625"/>
          <a:ext cx="130492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0.72051</cdr:y>
    </cdr:from>
    <cdr:to>
      <cdr:x>0.28676</cdr:x>
      <cdr:y>0.84866</cdr:y>
    </cdr:to>
    <cdr:sp macro="" textlink="">
      <cdr:nvSpPr>
        <cdr:cNvPr id="9" name="QuadreDeText 8"/>
        <cdr:cNvSpPr txBox="1"/>
      </cdr:nvSpPr>
      <cdr:spPr>
        <a:xfrm xmlns:a="http://schemas.openxmlformats.org/drawingml/2006/main">
          <a:off x="47666" y="4625594"/>
          <a:ext cx="1812400" cy="8227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Altres activitats com</a:t>
          </a:r>
          <a:r>
            <a:rPr lang="es-ES" sz="900" baseline="0">
              <a:solidFill>
                <a:schemeClr val="tx2"/>
              </a:solidFill>
            </a:rPr>
            <a:t> conferències, estades, assistència a congressos...</a:t>
          </a:r>
          <a:endParaRPr lang="es-ES" sz="1100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Otras</a:t>
          </a:r>
          <a:r>
            <a:rPr lang="es-ES" sz="900" i="1" baseline="0">
              <a:solidFill>
                <a:schemeClr val="tx2"/>
              </a:solidFill>
            </a:rPr>
            <a:t> actividades como conferencias, movilidad, asistencia a congresos...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0.84001</cdr:y>
    </cdr:from>
    <cdr:to>
      <cdr:x>0.28529</cdr:x>
      <cdr:y>0.8992</cdr:y>
    </cdr:to>
    <cdr:sp macro="" textlink="">
      <cdr:nvSpPr>
        <cdr:cNvPr id="10" name="QuadreDeText 9"/>
        <cdr:cNvSpPr txBox="1"/>
      </cdr:nvSpPr>
      <cdr:spPr>
        <a:xfrm xmlns:a="http://schemas.openxmlformats.org/drawingml/2006/main">
          <a:off x="47626" y="5392724"/>
          <a:ext cx="1800225" cy="3799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Materials de treball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Materiales de trabajo</a:t>
          </a:r>
        </a:p>
      </cdr:txBody>
    </cdr:sp>
  </cdr:relSizeAnchor>
  <cdr:relSizeAnchor xmlns:cdr="http://schemas.openxmlformats.org/drawingml/2006/chartDrawing">
    <cdr:from>
      <cdr:x>1.54392E-7</cdr:x>
      <cdr:y>0.96588</cdr:y>
    </cdr:from>
    <cdr:to>
      <cdr:x>0.25294</cdr:x>
      <cdr:y>0.99258</cdr:y>
    </cdr:to>
    <cdr:sp macro="" textlink="">
      <cdr:nvSpPr>
        <cdr:cNvPr id="11" name="QuadreDeText 10"/>
        <cdr:cNvSpPr txBox="1"/>
      </cdr:nvSpPr>
      <cdr:spPr>
        <a:xfrm xmlns:a="http://schemas.openxmlformats.org/drawingml/2006/main">
          <a:off x="1" y="6200777"/>
          <a:ext cx="1638300" cy="1714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3</xdr:row>
      <xdr:rowOff>161924</xdr:rowOff>
    </xdr:from>
    <xdr:to>
      <xdr:col>11</xdr:col>
      <xdr:colOff>333375</xdr:colOff>
      <xdr:row>29</xdr:row>
      <xdr:rowOff>142876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419100</xdr:colOff>
      <xdr:row>7</xdr:row>
      <xdr:rowOff>66675</xdr:rowOff>
    </xdr:from>
    <xdr:to>
      <xdr:col>4</xdr:col>
      <xdr:colOff>561975</xdr:colOff>
      <xdr:row>11</xdr:row>
      <xdr:rowOff>95250</xdr:rowOff>
    </xdr:to>
    <xdr:sp macro="" textlink="">
      <xdr:nvSpPr>
        <xdr:cNvPr id="3" name="QuadreDeText 2"/>
        <xdr:cNvSpPr txBox="1"/>
      </xdr:nvSpPr>
      <xdr:spPr>
        <a:xfrm>
          <a:off x="419100" y="828675"/>
          <a:ext cx="258127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2.1.1 El projecte o proposta de tesi m'han estat útils per iniciar-me en la recerca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</a:rPr>
            <a:t> en la investigación</a:t>
          </a:r>
        </a:p>
        <a:p>
          <a:pPr algn="ctr"/>
          <a:r>
            <a:rPr lang="es-ES" sz="900" b="1" i="1">
              <a:solidFill>
                <a:schemeClr val="tx2"/>
              </a:solidFill>
            </a:rPr>
            <a:t>Mitjana: 3,5</a:t>
          </a:r>
        </a:p>
      </xdr:txBody>
    </xdr:sp>
    <xdr:clientData/>
  </xdr:twoCellAnchor>
  <xdr:twoCellAnchor>
    <xdr:from>
      <xdr:col>0</xdr:col>
      <xdr:colOff>438150</xdr:colOff>
      <xdr:row>17</xdr:row>
      <xdr:rowOff>180975</xdr:rowOff>
    </xdr:from>
    <xdr:to>
      <xdr:col>4</xdr:col>
      <xdr:colOff>561975</xdr:colOff>
      <xdr:row>22</xdr:row>
      <xdr:rowOff>47625</xdr:rowOff>
    </xdr:to>
    <xdr:sp macro="" textlink="">
      <xdr:nvSpPr>
        <xdr:cNvPr id="4" name="QuadreDeText 3"/>
        <xdr:cNvSpPr txBox="1"/>
      </xdr:nvSpPr>
      <xdr:spPr>
        <a:xfrm>
          <a:off x="438150" y="2847975"/>
          <a:ext cx="2562225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2.1.3 M'ha estat fàcil trobar</a:t>
          </a:r>
          <a:r>
            <a:rPr lang="es-ES" sz="900" baseline="0">
              <a:solidFill>
                <a:schemeClr val="tx2"/>
              </a:solidFill>
            </a:rPr>
            <a:t> el director de tesi perquè m'avalés el projecte o proposta de tesi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Me ha sido fácil encontrar el director de tesis para que me avalara el proyecto o la propuesta de tesis.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4,4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371475</xdr:colOff>
      <xdr:row>35</xdr:row>
      <xdr:rowOff>95250</xdr:rowOff>
    </xdr:from>
    <xdr:to>
      <xdr:col>11</xdr:col>
      <xdr:colOff>352425</xdr:colOff>
      <xdr:row>57</xdr:row>
      <xdr:rowOff>9524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447675</xdr:colOff>
      <xdr:row>49</xdr:row>
      <xdr:rowOff>66675</xdr:rowOff>
    </xdr:from>
    <xdr:to>
      <xdr:col>4</xdr:col>
      <xdr:colOff>371475</xdr:colOff>
      <xdr:row>53</xdr:row>
      <xdr:rowOff>123825</xdr:rowOff>
    </xdr:to>
    <xdr:sp macro="" textlink="">
      <xdr:nvSpPr>
        <xdr:cNvPr id="6" name="QuadreDeText 5"/>
        <xdr:cNvSpPr txBox="1"/>
      </xdr:nvSpPr>
      <xdr:spPr>
        <a:xfrm>
          <a:off x="447675" y="8829675"/>
          <a:ext cx="2362200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2.1.3 M'ha estat fàcil trobar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director de tesi perquè m'avalés el projecte o proposta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sido fácil encontrar el director de tesis para que me avalara el proyecto o la propuesta de tesis.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390525</xdr:colOff>
      <xdr:row>54</xdr:row>
      <xdr:rowOff>180974</xdr:rowOff>
    </xdr:from>
    <xdr:to>
      <xdr:col>11</xdr:col>
      <xdr:colOff>219075</xdr:colOff>
      <xdr:row>56</xdr:row>
      <xdr:rowOff>190499</xdr:rowOff>
    </xdr:to>
    <xdr:sp macro="" textlink="">
      <xdr:nvSpPr>
        <xdr:cNvPr id="7" name="QuadreDeText 6"/>
        <xdr:cNvSpPr txBox="1"/>
      </xdr:nvSpPr>
      <xdr:spPr>
        <a:xfrm>
          <a:off x="390525" y="9896474"/>
          <a:ext cx="65341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La mitjana de les valoracions de la</a:t>
          </a:r>
          <a:r>
            <a:rPr lang="es-ES" sz="900" baseline="0">
              <a:solidFill>
                <a:schemeClr val="tx2"/>
              </a:solidFill>
            </a:rPr>
            <a:t> pregunta va de 1 (molt en desacord) a 5 (molt d'acord)</a:t>
          </a:r>
        </a:p>
        <a:p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0.01286</cdr:x>
      <cdr:y>0.40225</cdr:y>
    </cdr:from>
    <cdr:to>
      <cdr:x>0.39143</cdr:x>
      <cdr:y>0.5573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1704976"/>
          <a:ext cx="2524125" cy="657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0.01143</cdr:x>
      <cdr:y>0.39101</cdr:y>
    </cdr:from>
    <cdr:to>
      <cdr:x>0.39429</cdr:x>
      <cdr:y>0.54832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76200" y="1657352"/>
          <a:ext cx="2552700" cy="6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</cdr:x>
      <cdr:y>0.29905</cdr:y>
    </cdr:from>
    <cdr:to>
      <cdr:x>0.39429</cdr:x>
      <cdr:y>0.52291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66665" y="1475518"/>
          <a:ext cx="2562254" cy="1104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2.1.2</a:t>
          </a:r>
          <a:r>
            <a:rPr lang="es-ES" sz="900" baseline="0">
              <a:solidFill>
                <a:schemeClr val="tx2"/>
              </a:solidFill>
            </a:rPr>
            <a:t> El desenvolupament del projecte o proposta de tesi m'han permès integrar-me en els equips de recerca del departament o de l'institut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desarrollo del proyecto o propuesta de tesis me han permitido integrarme en los equipos de investigación del departamento o del instituto.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0.00428</cdr:x>
      <cdr:y>0.85521</cdr:y>
    </cdr:from>
    <cdr:to>
      <cdr:x>0.98857</cdr:x>
      <cdr:y>0.99225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8565" y="4219577"/>
          <a:ext cx="6562754" cy="676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</a:t>
          </a:r>
          <a:r>
            <a:rPr lang="es-ES" sz="900" baseline="0">
              <a:solidFill>
                <a:schemeClr val="tx2"/>
              </a:solidFill>
            </a:rPr>
            <a:t>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 xmlns:a="http://schemas.openxmlformats.org/drawingml/2006/main">
          <a:r>
            <a:rPr lang="es-ES" sz="900" i="1">
              <a:solidFill>
                <a:schemeClr val="tx2"/>
              </a:solidFill>
            </a:rPr>
            <a:t>La media ("mitjana")</a:t>
          </a:r>
          <a:r>
            <a:rPr lang="es-ES" sz="900" i="1" baseline="0">
              <a:solidFill>
                <a:schemeClr val="tx2"/>
              </a:solidFill>
            </a:rPr>
            <a:t>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</a:t>
          </a:r>
          <a:r>
            <a:rPr lang="es-ES" sz="900" b="0" i="1" baseline="0">
              <a:solidFill>
                <a:schemeClr val="tx2"/>
              </a:solidFill>
            </a:rPr>
            <a:t> 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porcentajes representan el peso de las respuestas.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0.01282</cdr:x>
      <cdr:y>0.16701</cdr:y>
    </cdr:from>
    <cdr:to>
      <cdr:x>0.33333</cdr:x>
      <cdr:y>0.33196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771526"/>
          <a:ext cx="2143125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0.00997</cdr:x>
      <cdr:y>0.13689</cdr:y>
    </cdr:from>
    <cdr:to>
      <cdr:x>0.3661</cdr:x>
      <cdr:y>0.31555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66665" y="561975"/>
          <a:ext cx="2381260" cy="733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2.1.1 El projecte o proposta de tesi m'han estat útils per iniciar-me en la recerca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en la investigación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0.0057</cdr:x>
      <cdr:y>0.32251</cdr:y>
    </cdr:from>
    <cdr:to>
      <cdr:x>0.36752</cdr:x>
      <cdr:y>0.61263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38112" y="1323975"/>
          <a:ext cx="2419337" cy="11910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2.1.2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desenvolupament del projecte o proposta de tesi m'han permès integrar-me en els equips de recerca del departament o de l'institut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desarrollo del proyecto o propuesta de tesis me han permitido integrarme en los equipos de investigación del departamento o del instituto.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3</xdr:row>
      <xdr:rowOff>85724</xdr:rowOff>
    </xdr:from>
    <xdr:to>
      <xdr:col>13</xdr:col>
      <xdr:colOff>352425</xdr:colOff>
      <xdr:row>34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23</xdr:row>
      <xdr:rowOff>171450</xdr:rowOff>
    </xdr:from>
    <xdr:to>
      <xdr:col>5</xdr:col>
      <xdr:colOff>381000</xdr:colOff>
      <xdr:row>28</xdr:row>
      <xdr:rowOff>76200</xdr:rowOff>
    </xdr:to>
    <xdr:sp macro="" textlink="">
      <xdr:nvSpPr>
        <xdr:cNvPr id="3" name="QuadreDeText 2"/>
        <xdr:cNvSpPr txBox="1"/>
      </xdr:nvSpPr>
      <xdr:spPr>
        <a:xfrm>
          <a:off x="361950" y="4171950"/>
          <a:ext cx="3067050" cy="857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</a:rPr>
            <a:t> dur-la a terme és adequat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El apoyo que recibo del director/a de tesis para acabarla es adecuado.</a:t>
          </a:r>
          <a:endParaRPr lang="es-ES" sz="8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4,2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323850</xdr:colOff>
      <xdr:row>32</xdr:row>
      <xdr:rowOff>104775</xdr:rowOff>
    </xdr:from>
    <xdr:to>
      <xdr:col>13</xdr:col>
      <xdr:colOff>219075</xdr:colOff>
      <xdr:row>34</xdr:row>
      <xdr:rowOff>104775</xdr:rowOff>
    </xdr:to>
    <xdr:sp macro="" textlink="">
      <xdr:nvSpPr>
        <xdr:cNvPr id="4" name="QuadreDeText 3"/>
        <xdr:cNvSpPr txBox="1"/>
      </xdr:nvSpPr>
      <xdr:spPr>
        <a:xfrm>
          <a:off x="323850" y="5819775"/>
          <a:ext cx="7820025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</a:t>
          </a:r>
          <a:r>
            <a:rPr lang="es-ES" sz="900" baseline="0">
              <a:solidFill>
                <a:schemeClr val="tx2"/>
              </a:solidFill>
            </a:rPr>
            <a:t> la pregunta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>
          <a:pPr algn="l"/>
          <a:r>
            <a:rPr lang="es-ES" sz="900" b="0" i="1" baseline="0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 </a:t>
          </a:r>
          <a:r>
            <a:rPr lang="es-ES" sz="900" b="0" i="1" baseline="0">
              <a:solidFill>
                <a:schemeClr val="tx2"/>
              </a:solidFill>
            </a:rPr>
            <a:t>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porcentages representan el peso de las respuestas.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228599</xdr:colOff>
      <xdr:row>37</xdr:row>
      <xdr:rowOff>161926</xdr:rowOff>
    </xdr:from>
    <xdr:to>
      <xdr:col>13</xdr:col>
      <xdr:colOff>276224</xdr:colOff>
      <xdr:row>68</xdr:row>
      <xdr:rowOff>28576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295275</xdr:colOff>
      <xdr:row>46</xdr:row>
      <xdr:rowOff>9525</xdr:rowOff>
    </xdr:from>
    <xdr:to>
      <xdr:col>5</xdr:col>
      <xdr:colOff>171450</xdr:colOff>
      <xdr:row>50</xdr:row>
      <xdr:rowOff>28575</xdr:rowOff>
    </xdr:to>
    <xdr:sp macro="" textlink="">
      <xdr:nvSpPr>
        <xdr:cNvPr id="6" name="QuadreDeText 5"/>
        <xdr:cNvSpPr txBox="1"/>
      </xdr:nvSpPr>
      <xdr:spPr>
        <a:xfrm>
          <a:off x="295275" y="8391525"/>
          <a:ext cx="2924175" cy="781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3.1.2 La utilitat dels cursos o seminaris realitzats per a l'elaboració de la tesi ha estat valuosa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La utilidad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los cursos o seminarios realizados para la elaboración de la tesis ha sido valuosa.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333375</xdr:colOff>
      <xdr:row>50</xdr:row>
      <xdr:rowOff>180975</xdr:rowOff>
    </xdr:from>
    <xdr:to>
      <xdr:col>5</xdr:col>
      <xdr:colOff>190500</xdr:colOff>
      <xdr:row>54</xdr:row>
      <xdr:rowOff>171449</xdr:rowOff>
    </xdr:to>
    <xdr:sp macro="" textlink="">
      <xdr:nvSpPr>
        <xdr:cNvPr id="7" name="QuadreDeText 6"/>
        <xdr:cNvSpPr txBox="1"/>
      </xdr:nvSpPr>
      <xdr:spPr>
        <a:xfrm>
          <a:off x="333375" y="9324975"/>
          <a:ext cx="2905125" cy="7524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recerca, la seva utilitat per a l'elaboració de la tesi ha estat important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Si ha realizado algun trabajo de investigación, su utilidad para la elaboración de la tesis ha sido importante.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276225</xdr:colOff>
      <xdr:row>56</xdr:row>
      <xdr:rowOff>171450</xdr:rowOff>
    </xdr:from>
    <xdr:to>
      <xdr:col>5</xdr:col>
      <xdr:colOff>133350</xdr:colOff>
      <xdr:row>59</xdr:row>
      <xdr:rowOff>9525</xdr:rowOff>
    </xdr:to>
    <xdr:sp macro="" textlink="">
      <xdr:nvSpPr>
        <xdr:cNvPr id="8" name="QuadreDeText 7"/>
        <xdr:cNvSpPr txBox="1"/>
      </xdr:nvSpPr>
      <xdr:spPr>
        <a:xfrm>
          <a:off x="276225" y="10458450"/>
          <a:ext cx="2905125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3.1.4 M'ha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estat fàcil trobar el/la director/a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resultado fácil encontrar el/la director/a de tesis.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266700</xdr:colOff>
      <xdr:row>61</xdr:row>
      <xdr:rowOff>66675</xdr:rowOff>
    </xdr:from>
    <xdr:to>
      <xdr:col>5</xdr:col>
      <xdr:colOff>133350</xdr:colOff>
      <xdr:row>64</xdr:row>
      <xdr:rowOff>161925</xdr:rowOff>
    </xdr:to>
    <xdr:sp macro="" textlink="">
      <xdr:nvSpPr>
        <xdr:cNvPr id="9" name="QuadreDeText 8"/>
        <xdr:cNvSpPr txBox="1"/>
      </xdr:nvSpPr>
      <xdr:spPr>
        <a:xfrm>
          <a:off x="266700" y="11306175"/>
          <a:ext cx="291465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dur-la a terme és adequat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que recibo del director/a de tesis para acabarla es adecuado.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219075</xdr:colOff>
      <xdr:row>70</xdr:row>
      <xdr:rowOff>123824</xdr:rowOff>
    </xdr:from>
    <xdr:to>
      <xdr:col>13</xdr:col>
      <xdr:colOff>238125</xdr:colOff>
      <xdr:row>101</xdr:row>
      <xdr:rowOff>57150</xdr:rowOff>
    </xdr:to>
    <xdr:graphicFrame macro="">
      <xdr:nvGraphicFramePr>
        <xdr:cNvPr id="10" name="Gràfic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0.0122</cdr:x>
      <cdr:y>0.09216</cdr:y>
    </cdr:from>
    <cdr:to>
      <cdr:x>0.41328</cdr:x>
      <cdr:y>0.21321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638177"/>
          <a:ext cx="2819400" cy="838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0.01202</cdr:x>
      <cdr:y>0.07565</cdr:y>
    </cdr:from>
    <cdr:to>
      <cdr:x>0.41446</cdr:x>
      <cdr:y>0.21587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6875" y="453979"/>
          <a:ext cx="3242922" cy="8414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3.1.1</a:t>
          </a:r>
          <a:r>
            <a:rPr lang="es-ES" sz="900" baseline="0">
              <a:solidFill>
                <a:schemeClr val="tx2"/>
              </a:solidFill>
            </a:rPr>
            <a:t> L'orientació rebuda i el suport per part del tutor/a per elegir el tema del projecte o proposta de tesi ha estat útil.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orienctación recibida y el apoyo por parte del tutor/a para elegir el tema del proyecto o la propuesta de tesis ha sido útil.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0.00594</cdr:x>
      <cdr:y>0.21882</cdr:y>
    </cdr:from>
    <cdr:to>
      <cdr:x>0.41108</cdr:x>
      <cdr:y>0.36032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7897" y="1313069"/>
          <a:ext cx="3264679" cy="8491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3.1.2 La utilitat dels cursos o seminaris realitzats per a l'elaboració de la tesi ha estat valuosa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La utilidad</a:t>
          </a:r>
          <a:r>
            <a:rPr lang="es-ES" sz="900" i="1" baseline="0">
              <a:solidFill>
                <a:schemeClr val="tx2"/>
              </a:solidFill>
            </a:rPr>
            <a:t> de los cursos o seminarios realizados para la elaboración de la tesis ha sido valuosa.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3,4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0.00796</cdr:x>
      <cdr:y>0.37235</cdr:y>
    </cdr:from>
    <cdr:to>
      <cdr:x>0.41446</cdr:x>
      <cdr:y>0.51111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64159" y="2234366"/>
          <a:ext cx="3275638" cy="832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</a:rPr>
            <a:t> de recerca, la seva utilitat per a l'elaboració de la tesi ha estat important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Si ha realizado algun trabajo de investigación, su utilidad para la elaboración de la tesis ha sido importante.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0.00577</cdr:x>
      <cdr:y>0.52492</cdr:y>
    </cdr:from>
    <cdr:to>
      <cdr:x>0.41092</cdr:x>
      <cdr:y>0.61433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6463" y="3149932"/>
          <a:ext cx="3264759" cy="5365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3.1.4 M'ha</a:t>
          </a:r>
          <a:r>
            <a:rPr lang="es-ES" sz="900" baseline="0">
              <a:solidFill>
                <a:schemeClr val="tx2"/>
              </a:solidFill>
            </a:rPr>
            <a:t> estat fàcil trobar el/la director/a de tesi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Me ha resultado fácil encontrar el/la director/a de tesis.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4,6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61"/>
  <sheetViews>
    <sheetView showGridLines="0" tabSelected="1" workbookViewId="0">
      <selection activeCell="T87" sqref="T87"/>
    </sheetView>
  </sheetViews>
  <sheetFormatPr defaultRowHeight="15" x14ac:dyDescent="0.25"/>
  <cols>
    <col min="1" max="2" width="9.140625" customWidth="1"/>
    <col min="14" max="14" width="9.5703125" bestFit="1" customWidth="1"/>
    <col min="15" max="16" width="10.140625" bestFit="1" customWidth="1"/>
    <col min="17" max="18" width="9.5703125" bestFit="1" customWidth="1"/>
    <col min="19" max="19" width="9.28515625" customWidth="1"/>
  </cols>
  <sheetData>
    <row r="2" spans="1:20" ht="29.25" customHeight="1" x14ac:dyDescent="0.35">
      <c r="A2" s="41" t="s">
        <v>69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20"/>
    </row>
    <row r="4" spans="1:20" x14ac:dyDescent="0.25"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 x14ac:dyDescent="0.25"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x14ac:dyDescent="0.25"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x14ac:dyDescent="0.25">
      <c r="K7" s="2"/>
      <c r="L7" s="3"/>
      <c r="M7" s="3" t="s">
        <v>1</v>
      </c>
      <c r="N7" s="3">
        <v>2</v>
      </c>
      <c r="O7" s="3">
        <v>3</v>
      </c>
      <c r="P7" s="3">
        <v>4</v>
      </c>
      <c r="Q7" s="3" t="s">
        <v>2</v>
      </c>
      <c r="R7" s="3" t="s">
        <v>3</v>
      </c>
      <c r="S7" s="3"/>
      <c r="T7" s="2"/>
    </row>
    <row r="8" spans="1:20" x14ac:dyDescent="0.25">
      <c r="K8" s="2"/>
      <c r="L8" s="23" t="s">
        <v>72</v>
      </c>
      <c r="M8" s="4">
        <v>0</v>
      </c>
      <c r="N8" s="4">
        <v>6.0999999999999999E-2</v>
      </c>
      <c r="O8" s="4">
        <v>0.27300000000000002</v>
      </c>
      <c r="P8" s="4">
        <v>0.45500000000000002</v>
      </c>
      <c r="Q8" s="4">
        <v>0.21199999999999999</v>
      </c>
      <c r="R8" s="24">
        <f>(0*1+2*2+9*3+15*4+7*5)/33</f>
        <v>3.8181818181818183</v>
      </c>
      <c r="S8" s="3"/>
      <c r="T8" s="2"/>
    </row>
    <row r="9" spans="1:20" x14ac:dyDescent="0.25">
      <c r="K9" s="2"/>
      <c r="L9" s="3" t="s">
        <v>0</v>
      </c>
      <c r="M9" s="4">
        <v>0.03</v>
      </c>
      <c r="N9" s="4">
        <v>0.182</v>
      </c>
      <c r="O9" s="4">
        <v>0.24199999999999999</v>
      </c>
      <c r="P9" s="4">
        <v>0.39400000000000002</v>
      </c>
      <c r="Q9" s="4">
        <v>0.152</v>
      </c>
      <c r="R9" s="24">
        <f>(1*1+6*2+8*3+13*4+5*5)/33</f>
        <v>3.4545454545454546</v>
      </c>
      <c r="S9" s="3"/>
      <c r="T9" s="2"/>
    </row>
    <row r="10" spans="1:20" x14ac:dyDescent="0.25">
      <c r="K10" s="2"/>
      <c r="L10" s="3"/>
      <c r="M10" s="3"/>
      <c r="N10" s="3"/>
      <c r="O10" s="3"/>
      <c r="P10" s="3"/>
      <c r="Q10" s="3"/>
      <c r="R10" s="3"/>
      <c r="S10" s="2"/>
      <c r="T10" s="2"/>
    </row>
    <row r="11" spans="1:20" x14ac:dyDescent="0.25"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x14ac:dyDescent="0.25">
      <c r="K12" s="2"/>
      <c r="L12" s="2"/>
      <c r="M12" s="2"/>
      <c r="N12" s="2"/>
      <c r="O12" s="2"/>
      <c r="P12" s="2"/>
      <c r="Q12" s="2"/>
      <c r="R12" s="2"/>
      <c r="S12" s="2"/>
    </row>
    <row r="13" spans="1:20" x14ac:dyDescent="0.25">
      <c r="K13" s="2"/>
      <c r="L13" s="2"/>
      <c r="M13" s="2"/>
      <c r="N13" s="2"/>
      <c r="O13" s="2"/>
      <c r="P13" s="2"/>
      <c r="Q13" s="2"/>
      <c r="R13" s="2"/>
      <c r="S13" s="2"/>
    </row>
    <row r="18" spans="11:21" x14ac:dyDescent="0.25">
      <c r="O18" s="1"/>
    </row>
    <row r="25" spans="11:21" x14ac:dyDescent="0.25"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1:21" x14ac:dyDescent="0.25"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1:21" x14ac:dyDescent="0.25"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1:21" x14ac:dyDescent="0.25"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1:21" x14ac:dyDescent="0.25"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1:21" x14ac:dyDescent="0.25">
      <c r="K30" s="2"/>
      <c r="L30" s="2"/>
      <c r="M30" s="3"/>
      <c r="N30" s="3" t="s">
        <v>1</v>
      </c>
      <c r="O30" s="3">
        <v>2</v>
      </c>
      <c r="P30" s="3">
        <v>3</v>
      </c>
      <c r="Q30" s="3">
        <v>4</v>
      </c>
      <c r="R30" s="3" t="s">
        <v>2</v>
      </c>
      <c r="S30" s="3" t="s">
        <v>3</v>
      </c>
      <c r="T30" s="2"/>
      <c r="U30" s="2"/>
    </row>
    <row r="31" spans="11:21" x14ac:dyDescent="0.25">
      <c r="K31" s="2"/>
      <c r="L31" s="2"/>
      <c r="M31" s="23" t="s">
        <v>73</v>
      </c>
      <c r="N31" s="4">
        <v>0</v>
      </c>
      <c r="O31" s="4">
        <v>0</v>
      </c>
      <c r="P31" s="4">
        <v>0.36399999999999999</v>
      </c>
      <c r="Q31" s="4">
        <v>0.45500000000000002</v>
      </c>
      <c r="R31" s="4">
        <v>0.182</v>
      </c>
      <c r="S31" s="24">
        <f>(0*1+0*2+4*3+5*4+2*5)/11</f>
        <v>3.8181818181818183</v>
      </c>
      <c r="T31" s="2"/>
      <c r="U31" s="2"/>
    </row>
    <row r="32" spans="11:21" x14ac:dyDescent="0.25">
      <c r="K32" s="2"/>
      <c r="L32" s="2"/>
      <c r="M32" s="3" t="s">
        <v>0</v>
      </c>
      <c r="N32" s="4">
        <v>9.0999999999999998E-2</v>
      </c>
      <c r="O32" s="4">
        <v>0.182</v>
      </c>
      <c r="P32" s="4">
        <v>0.182</v>
      </c>
      <c r="Q32" s="4">
        <v>0.45500000000000002</v>
      </c>
      <c r="R32" s="4">
        <v>9.0999999999999998E-2</v>
      </c>
      <c r="S32" s="24">
        <f>(1*1+2*2+2*3+5*4+1*5)/11</f>
        <v>3.2727272727272729</v>
      </c>
      <c r="T32" s="2"/>
      <c r="U32" s="2"/>
    </row>
    <row r="33" spans="11:21" x14ac:dyDescent="0.25"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</row>
    <row r="34" spans="11:21" x14ac:dyDescent="0.25"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1:21" x14ac:dyDescent="0.25"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1:21" x14ac:dyDescent="0.25">
      <c r="L36" s="2"/>
      <c r="M36" s="2"/>
      <c r="N36" s="2"/>
      <c r="O36" s="2"/>
      <c r="P36" s="2"/>
      <c r="Q36" s="2"/>
      <c r="R36" s="2"/>
      <c r="S36" s="2"/>
      <c r="T36" s="2"/>
    </row>
    <row r="40" spans="11:21" x14ac:dyDescent="0.25">
      <c r="M40" s="2"/>
      <c r="N40" s="2"/>
      <c r="O40" s="2"/>
      <c r="P40" s="2"/>
      <c r="Q40" s="2"/>
    </row>
    <row r="41" spans="11:21" x14ac:dyDescent="0.25">
      <c r="M41" s="2"/>
      <c r="N41" s="2"/>
      <c r="O41" s="2"/>
      <c r="P41" s="2"/>
      <c r="Q41" s="2"/>
    </row>
    <row r="42" spans="11:21" x14ac:dyDescent="0.25">
      <c r="M42" s="2"/>
      <c r="N42" s="2"/>
      <c r="O42" s="2"/>
      <c r="P42" s="2"/>
      <c r="Q42" s="2"/>
      <c r="R42" s="2"/>
      <c r="S42" s="2"/>
    </row>
    <row r="43" spans="11:21" x14ac:dyDescent="0.25">
      <c r="M43" s="3"/>
      <c r="N43" s="2"/>
      <c r="O43" s="2"/>
      <c r="P43" s="2"/>
      <c r="Q43" s="2"/>
      <c r="R43" s="3"/>
      <c r="S43" s="2"/>
    </row>
    <row r="44" spans="11:21" x14ac:dyDescent="0.25">
      <c r="M44" s="2"/>
      <c r="N44" s="2"/>
      <c r="O44" s="2"/>
      <c r="P44" s="2"/>
      <c r="Q44" s="2"/>
      <c r="R44" s="3"/>
      <c r="S44" s="2"/>
    </row>
    <row r="45" spans="11:21" x14ac:dyDescent="0.25">
      <c r="M45" s="2"/>
      <c r="N45" s="3"/>
      <c r="O45" s="3" t="s">
        <v>4</v>
      </c>
      <c r="P45" s="3" t="s">
        <v>5</v>
      </c>
      <c r="Q45" s="3"/>
      <c r="R45" s="3"/>
      <c r="S45" s="2"/>
    </row>
    <row r="46" spans="11:21" x14ac:dyDescent="0.25">
      <c r="M46" s="2"/>
      <c r="N46" s="3">
        <v>1</v>
      </c>
      <c r="O46" s="25">
        <v>14</v>
      </c>
      <c r="P46" s="25">
        <v>5</v>
      </c>
      <c r="Q46" s="3"/>
      <c r="R46" s="3"/>
      <c r="S46" s="2"/>
    </row>
    <row r="47" spans="11:21" x14ac:dyDescent="0.25">
      <c r="M47" s="2"/>
      <c r="N47" s="3">
        <v>2</v>
      </c>
      <c r="O47" s="25">
        <v>3</v>
      </c>
      <c r="P47" s="25">
        <v>14</v>
      </c>
      <c r="Q47" s="3"/>
      <c r="R47" s="3"/>
      <c r="S47" s="2"/>
    </row>
    <row r="48" spans="11:21" x14ac:dyDescent="0.25">
      <c r="M48" s="2"/>
      <c r="N48" s="3">
        <v>3</v>
      </c>
      <c r="O48" s="25">
        <v>20</v>
      </c>
      <c r="P48" s="25">
        <v>4</v>
      </c>
      <c r="Q48" s="3"/>
      <c r="R48" s="3"/>
      <c r="S48" s="2"/>
    </row>
    <row r="49" spans="13:19" x14ac:dyDescent="0.25">
      <c r="M49" s="2"/>
      <c r="N49" s="3">
        <v>4</v>
      </c>
      <c r="O49" s="25">
        <v>11</v>
      </c>
      <c r="P49" s="25">
        <v>7</v>
      </c>
      <c r="Q49" s="3"/>
      <c r="R49" s="3"/>
      <c r="S49" s="2"/>
    </row>
    <row r="50" spans="13:19" x14ac:dyDescent="0.25">
      <c r="M50" s="2"/>
      <c r="N50" s="3">
        <v>5</v>
      </c>
      <c r="O50" s="25">
        <v>16</v>
      </c>
      <c r="P50" s="25">
        <v>5</v>
      </c>
      <c r="Q50" s="3"/>
      <c r="R50" s="3"/>
      <c r="S50" s="2"/>
    </row>
    <row r="51" spans="13:19" x14ac:dyDescent="0.25">
      <c r="M51" s="2"/>
      <c r="N51" s="3">
        <v>6</v>
      </c>
      <c r="O51" s="25">
        <v>13</v>
      </c>
      <c r="P51" s="25">
        <v>5</v>
      </c>
      <c r="Q51" s="3"/>
      <c r="R51" s="3"/>
      <c r="S51" s="2"/>
    </row>
    <row r="52" spans="13:19" x14ac:dyDescent="0.25">
      <c r="M52" s="2"/>
      <c r="N52" s="3">
        <v>7</v>
      </c>
      <c r="O52" s="25">
        <v>14</v>
      </c>
      <c r="P52" s="25">
        <v>5</v>
      </c>
      <c r="Q52" s="3"/>
      <c r="R52" s="3"/>
      <c r="S52" s="2"/>
    </row>
    <row r="53" spans="13:19" x14ac:dyDescent="0.25">
      <c r="M53" s="2"/>
      <c r="N53" s="3">
        <v>8</v>
      </c>
      <c r="O53" s="25">
        <v>18</v>
      </c>
      <c r="P53" s="25">
        <v>3</v>
      </c>
      <c r="Q53" s="3"/>
      <c r="R53" s="3"/>
      <c r="S53" s="2"/>
    </row>
    <row r="54" spans="13:19" x14ac:dyDescent="0.25">
      <c r="M54" s="2"/>
      <c r="N54" s="3">
        <v>9</v>
      </c>
      <c r="O54" s="25">
        <v>10</v>
      </c>
      <c r="P54" s="25">
        <v>3</v>
      </c>
      <c r="Q54" s="3"/>
      <c r="R54" s="3"/>
      <c r="S54" s="2"/>
    </row>
    <row r="55" spans="13:19" x14ac:dyDescent="0.25">
      <c r="M55" s="2"/>
      <c r="N55" s="2"/>
      <c r="O55" s="2"/>
      <c r="P55" s="2"/>
      <c r="Q55" s="2"/>
      <c r="R55" s="3"/>
      <c r="S55" s="2"/>
    </row>
    <row r="56" spans="13:19" x14ac:dyDescent="0.25">
      <c r="M56" s="2"/>
      <c r="N56" s="2"/>
      <c r="O56" s="2"/>
      <c r="P56" s="2"/>
      <c r="Q56" s="2"/>
      <c r="R56" s="2"/>
      <c r="S56" s="2"/>
    </row>
    <row r="57" spans="13:19" x14ac:dyDescent="0.25">
      <c r="M57" s="2"/>
      <c r="N57" s="2"/>
      <c r="O57" s="2"/>
      <c r="P57" s="2"/>
      <c r="Q57" s="2"/>
      <c r="R57" s="2"/>
      <c r="S57" s="2"/>
    </row>
    <row r="58" spans="13:19" x14ac:dyDescent="0.25">
      <c r="M58" s="2"/>
      <c r="N58" s="2"/>
      <c r="O58" s="2"/>
      <c r="P58" s="2"/>
      <c r="Q58" s="2"/>
      <c r="R58" s="2"/>
      <c r="S58" s="2"/>
    </row>
    <row r="59" spans="13:19" x14ac:dyDescent="0.25">
      <c r="M59" s="2"/>
      <c r="N59" s="2"/>
      <c r="O59" s="2"/>
      <c r="P59" s="2"/>
      <c r="Q59" s="2"/>
      <c r="R59" s="2"/>
      <c r="S59" s="2"/>
    </row>
    <row r="60" spans="13:19" x14ac:dyDescent="0.25">
      <c r="M60" s="2"/>
      <c r="N60" s="2"/>
      <c r="O60" s="2"/>
      <c r="P60" s="2"/>
      <c r="Q60" s="2"/>
      <c r="R60" s="2"/>
      <c r="S60" s="2"/>
    </row>
    <row r="61" spans="13:19" x14ac:dyDescent="0.25">
      <c r="M61" s="2"/>
      <c r="N61" s="2"/>
      <c r="O61" s="2"/>
      <c r="P61" s="2"/>
      <c r="Q61" s="2"/>
      <c r="R61" s="2"/>
      <c r="S61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9"/>
  <sheetViews>
    <sheetView showGridLines="0" workbookViewId="0">
      <selection activeCell="V57" sqref="V57"/>
    </sheetView>
  </sheetViews>
  <sheetFormatPr defaultRowHeight="15" x14ac:dyDescent="0.25"/>
  <sheetData>
    <row r="2" spans="1:23" ht="27.75" customHeight="1" x14ac:dyDescent="0.35">
      <c r="A2" s="41" t="s">
        <v>70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19"/>
    </row>
    <row r="5" spans="1:23" x14ac:dyDescent="0.25">
      <c r="M5" s="2"/>
      <c r="N5" s="2"/>
      <c r="O5" s="2"/>
      <c r="P5" s="2"/>
      <c r="Q5" s="2"/>
      <c r="R5" s="2"/>
      <c r="S5" s="2"/>
      <c r="T5" s="2"/>
      <c r="U5" s="2"/>
    </row>
    <row r="6" spans="1:23" x14ac:dyDescent="0.25">
      <c r="M6" s="2"/>
      <c r="N6" s="2"/>
      <c r="O6" s="2"/>
      <c r="P6" s="2"/>
      <c r="Q6" s="2"/>
      <c r="R6" s="2"/>
      <c r="S6" s="2"/>
      <c r="T6" s="2"/>
      <c r="U6" s="2"/>
    </row>
    <row r="7" spans="1:23" x14ac:dyDescent="0.25">
      <c r="M7" s="2"/>
      <c r="N7" s="2"/>
      <c r="O7" s="2"/>
      <c r="P7" s="2"/>
      <c r="Q7" s="2"/>
      <c r="R7" s="2"/>
      <c r="S7" s="2"/>
      <c r="T7" s="2"/>
      <c r="U7" s="2"/>
      <c r="V7" s="2"/>
    </row>
    <row r="8" spans="1:23" x14ac:dyDescent="0.25"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x14ac:dyDescent="0.25"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3" x14ac:dyDescent="0.25">
      <c r="M10" s="2"/>
      <c r="N10" s="2"/>
      <c r="O10" s="2"/>
      <c r="P10" s="2"/>
      <c r="Q10" s="2"/>
      <c r="R10" s="2"/>
      <c r="S10" s="2"/>
      <c r="T10" s="2"/>
      <c r="U10" s="2"/>
      <c r="V10" s="3"/>
      <c r="W10" s="2"/>
    </row>
    <row r="11" spans="1:23" x14ac:dyDescent="0.25">
      <c r="M11" s="2"/>
      <c r="N11" s="3"/>
      <c r="O11" s="3" t="s">
        <v>1</v>
      </c>
      <c r="P11" s="3">
        <v>2</v>
      </c>
      <c r="Q11" s="3">
        <v>3</v>
      </c>
      <c r="R11" s="3">
        <v>4</v>
      </c>
      <c r="S11" s="3" t="s">
        <v>2</v>
      </c>
      <c r="T11" s="3" t="s">
        <v>3</v>
      </c>
      <c r="U11" s="2"/>
      <c r="V11" s="3"/>
      <c r="W11" s="2"/>
    </row>
    <row r="12" spans="1:23" x14ac:dyDescent="0.25">
      <c r="M12" s="2"/>
      <c r="N12" s="23">
        <v>1</v>
      </c>
      <c r="O12" s="4">
        <v>0.08</v>
      </c>
      <c r="P12" s="4">
        <v>0.14000000000000001</v>
      </c>
      <c r="Q12" s="4">
        <v>0.22</v>
      </c>
      <c r="R12" s="4">
        <v>0.3</v>
      </c>
      <c r="S12" s="4">
        <v>0.26</v>
      </c>
      <c r="T12" s="24">
        <f>(4*1+7*2+11*3+15*4+13*5)/50</f>
        <v>3.52</v>
      </c>
      <c r="U12" s="2"/>
      <c r="V12" s="3"/>
      <c r="W12" s="2"/>
    </row>
    <row r="13" spans="1:23" x14ac:dyDescent="0.25">
      <c r="M13" s="2"/>
      <c r="N13" s="3">
        <v>2</v>
      </c>
      <c r="O13" s="4">
        <v>0.152</v>
      </c>
      <c r="P13" s="4">
        <v>0.23899999999999999</v>
      </c>
      <c r="Q13" s="4">
        <v>0.26100000000000001</v>
      </c>
      <c r="R13" s="4">
        <v>0.19600000000000001</v>
      </c>
      <c r="S13" s="4">
        <v>0.152</v>
      </c>
      <c r="T13" s="24">
        <f>(7*1+11*2+12*3+9*4+7*5)/46</f>
        <v>2.9565217391304346</v>
      </c>
      <c r="U13" s="2"/>
      <c r="V13" s="3"/>
      <c r="W13" s="2"/>
    </row>
    <row r="14" spans="1:23" x14ac:dyDescent="0.25">
      <c r="M14" s="2"/>
      <c r="N14" s="3">
        <v>3</v>
      </c>
      <c r="O14" s="4">
        <v>2.1000000000000001E-2</v>
      </c>
      <c r="P14" s="4">
        <v>2.1000000000000001E-2</v>
      </c>
      <c r="Q14" s="4">
        <v>8.3000000000000004E-2</v>
      </c>
      <c r="R14" s="4">
        <v>0.33300000000000002</v>
      </c>
      <c r="S14" s="4">
        <v>0.54200000000000004</v>
      </c>
      <c r="T14" s="24">
        <f>(1*1+1*2+4*3+16*4+26*5)/48</f>
        <v>4.354166666666667</v>
      </c>
      <c r="U14" s="2"/>
      <c r="V14" s="3"/>
      <c r="W14" s="2"/>
    </row>
    <row r="15" spans="1:23" x14ac:dyDescent="0.25">
      <c r="M15" s="2"/>
      <c r="N15" s="2"/>
      <c r="O15" s="2"/>
      <c r="P15" s="2"/>
      <c r="Q15" s="2"/>
      <c r="R15" s="2"/>
      <c r="S15" s="2"/>
      <c r="T15" s="2"/>
      <c r="U15" s="2"/>
      <c r="V15" s="3"/>
      <c r="W15" s="2"/>
    </row>
    <row r="16" spans="1:23" x14ac:dyDescent="0.25">
      <c r="M16" s="2"/>
      <c r="N16" s="3"/>
      <c r="O16" s="3"/>
      <c r="P16" s="3"/>
      <c r="Q16" s="3"/>
      <c r="R16" s="3"/>
      <c r="S16" s="3"/>
      <c r="T16" s="3"/>
      <c r="U16" s="3"/>
      <c r="V16" s="3"/>
      <c r="W16" s="2"/>
    </row>
    <row r="17" spans="13:23" x14ac:dyDescent="0.25">
      <c r="M17" s="2"/>
      <c r="N17" s="3"/>
      <c r="O17" s="3"/>
      <c r="P17" s="3"/>
      <c r="Q17" s="3"/>
      <c r="R17" s="3"/>
      <c r="S17" s="3"/>
      <c r="T17" s="3"/>
      <c r="U17" s="3"/>
      <c r="V17" s="2"/>
      <c r="W17" s="2"/>
    </row>
    <row r="18" spans="13:23" x14ac:dyDescent="0.25"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3:23" x14ac:dyDescent="0.25">
      <c r="N19" s="2"/>
      <c r="O19" s="2"/>
      <c r="P19" s="2"/>
      <c r="Q19" s="2"/>
      <c r="R19" s="2"/>
      <c r="S19" s="2"/>
      <c r="T19" s="2"/>
      <c r="U19" s="2"/>
    </row>
    <row r="34" spans="13:23" x14ac:dyDescent="0.25"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3:23" x14ac:dyDescent="0.25"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3:23" x14ac:dyDescent="0.25"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3:23" x14ac:dyDescent="0.25"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3:23" x14ac:dyDescent="0.25"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3:23" x14ac:dyDescent="0.25"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3:23" x14ac:dyDescent="0.25"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3:23" x14ac:dyDescent="0.25">
      <c r="M41" s="2"/>
      <c r="N41" s="2"/>
      <c r="O41" s="3"/>
      <c r="P41" s="3" t="s">
        <v>1</v>
      </c>
      <c r="Q41" s="3">
        <v>2</v>
      </c>
      <c r="R41" s="3">
        <v>3</v>
      </c>
      <c r="S41" s="3">
        <v>4</v>
      </c>
      <c r="T41" s="3" t="s">
        <v>2</v>
      </c>
      <c r="U41" s="3" t="s">
        <v>3</v>
      </c>
      <c r="V41" s="2"/>
      <c r="W41" s="2"/>
    </row>
    <row r="42" spans="13:23" x14ac:dyDescent="0.25">
      <c r="M42" s="2"/>
      <c r="N42" s="2"/>
      <c r="O42" s="23">
        <v>1</v>
      </c>
      <c r="P42" s="4">
        <v>9.0999999999999998E-2</v>
      </c>
      <c r="Q42" s="4">
        <v>0.13600000000000001</v>
      </c>
      <c r="R42" s="4">
        <v>0.27300000000000002</v>
      </c>
      <c r="S42" s="4">
        <v>0.27300000000000002</v>
      </c>
      <c r="T42" s="4">
        <v>0.22700000000000001</v>
      </c>
      <c r="U42" s="24">
        <f>(2*1+3*2+6*3+6*4+5*5)/22</f>
        <v>3.4090909090909092</v>
      </c>
      <c r="V42" s="2"/>
      <c r="W42" s="2"/>
    </row>
    <row r="43" spans="13:23" x14ac:dyDescent="0.25">
      <c r="M43" s="2"/>
      <c r="N43" s="2"/>
      <c r="O43" s="3">
        <v>2</v>
      </c>
      <c r="P43" s="4">
        <v>9.0999999999999998E-2</v>
      </c>
      <c r="Q43" s="4">
        <v>0.27300000000000002</v>
      </c>
      <c r="R43" s="4">
        <v>0.318</v>
      </c>
      <c r="S43" s="4">
        <v>0.182</v>
      </c>
      <c r="T43" s="4">
        <v>0.13600000000000001</v>
      </c>
      <c r="U43" s="24">
        <f>(2*1+6*2+7*3+4*4+3*5)/22</f>
        <v>3</v>
      </c>
      <c r="V43" s="2"/>
      <c r="W43" s="2"/>
    </row>
    <row r="44" spans="13:23" x14ac:dyDescent="0.25">
      <c r="M44" s="2"/>
      <c r="N44" s="2"/>
      <c r="O44" s="3">
        <v>3</v>
      </c>
      <c r="P44" s="4">
        <v>0</v>
      </c>
      <c r="Q44" s="4">
        <v>0</v>
      </c>
      <c r="R44" s="4">
        <v>4.8000000000000001E-2</v>
      </c>
      <c r="S44" s="4">
        <v>0.42899999999999999</v>
      </c>
      <c r="T44" s="4">
        <v>0.52400000000000002</v>
      </c>
      <c r="U44" s="24">
        <f>(0*1+0*2+1*3+9*4+11*5)/21</f>
        <v>4.4761904761904763</v>
      </c>
      <c r="V44" s="2"/>
      <c r="W44" s="2"/>
    </row>
    <row r="45" spans="13:23" x14ac:dyDescent="0.25"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spans="13:23" x14ac:dyDescent="0.25"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3:23" x14ac:dyDescent="0.25"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3:23" x14ac:dyDescent="0.25"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3:23" x14ac:dyDescent="0.25"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87"/>
  <sheetViews>
    <sheetView showGridLines="0" zoomScaleNormal="100" workbookViewId="0">
      <selection activeCell="AA107" sqref="AA107"/>
    </sheetView>
  </sheetViews>
  <sheetFormatPr defaultRowHeight="15" x14ac:dyDescent="0.25"/>
  <sheetData>
    <row r="2" spans="1:21" ht="31.5" customHeight="1" x14ac:dyDescent="0.35">
      <c r="A2" s="41" t="s">
        <v>71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spans="1:21" x14ac:dyDescent="0.25">
      <c r="L3" s="2"/>
      <c r="M3" s="2"/>
      <c r="N3" s="2"/>
      <c r="O3" s="2"/>
      <c r="P3" s="2"/>
      <c r="Q3" s="2"/>
      <c r="R3" s="2"/>
      <c r="S3" s="2"/>
    </row>
    <row r="4" spans="1:21" x14ac:dyDescent="0.25">
      <c r="L4" s="2"/>
      <c r="M4" s="2"/>
      <c r="N4" s="2"/>
      <c r="O4" s="2"/>
      <c r="P4" s="2"/>
      <c r="Q4" s="2"/>
      <c r="R4" s="2"/>
      <c r="S4" s="2"/>
    </row>
    <row r="5" spans="1:21" x14ac:dyDescent="0.25">
      <c r="L5" s="2"/>
      <c r="M5" s="2"/>
      <c r="N5" s="2"/>
      <c r="O5" s="2"/>
      <c r="P5" s="2"/>
      <c r="Q5" s="2"/>
      <c r="R5" s="2"/>
      <c r="S5" s="2"/>
    </row>
    <row r="6" spans="1:21" x14ac:dyDescent="0.25">
      <c r="J6" s="2"/>
      <c r="K6" s="2"/>
      <c r="L6" s="3"/>
      <c r="M6" s="2"/>
      <c r="N6" s="2"/>
      <c r="O6" s="2"/>
      <c r="P6" s="2"/>
      <c r="Q6" s="2"/>
      <c r="R6" s="2"/>
      <c r="S6" s="2"/>
      <c r="T6" s="2"/>
    </row>
    <row r="7" spans="1:21" x14ac:dyDescent="0.25"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3"/>
    </row>
    <row r="8" spans="1:21" x14ac:dyDescent="0.25">
      <c r="I8" s="3"/>
      <c r="J8" s="3"/>
      <c r="K8" s="2"/>
      <c r="L8" s="3"/>
      <c r="M8" s="3"/>
      <c r="N8" s="3"/>
      <c r="O8" s="3"/>
      <c r="P8" s="3"/>
      <c r="Q8" s="3"/>
      <c r="R8" s="3"/>
      <c r="S8" s="3"/>
      <c r="T8" s="2"/>
      <c r="U8" s="3"/>
    </row>
    <row r="9" spans="1:21" x14ac:dyDescent="0.25">
      <c r="I9" s="3"/>
      <c r="J9" s="3"/>
      <c r="K9" s="2"/>
      <c r="L9" s="3"/>
      <c r="M9" s="3"/>
      <c r="N9" s="3"/>
      <c r="O9" s="3"/>
      <c r="P9" s="3"/>
      <c r="Q9" s="3"/>
      <c r="R9" s="3"/>
      <c r="S9" s="3"/>
      <c r="T9" s="2"/>
      <c r="U9" s="3"/>
    </row>
    <row r="10" spans="1:21" x14ac:dyDescent="0.25">
      <c r="I10" s="3"/>
      <c r="J10" s="3"/>
      <c r="K10" s="2"/>
      <c r="L10" s="3"/>
      <c r="M10" s="3"/>
      <c r="N10" s="3" t="s">
        <v>1</v>
      </c>
      <c r="O10" s="3">
        <v>2</v>
      </c>
      <c r="P10" s="3">
        <v>3</v>
      </c>
      <c r="Q10" s="3">
        <v>4</v>
      </c>
      <c r="R10" s="3" t="s">
        <v>2</v>
      </c>
      <c r="S10" s="3" t="s">
        <v>3</v>
      </c>
      <c r="T10" s="2"/>
      <c r="U10" s="3"/>
    </row>
    <row r="11" spans="1:21" x14ac:dyDescent="0.25">
      <c r="I11" s="3"/>
      <c r="J11" s="3"/>
      <c r="K11" s="2"/>
      <c r="L11" s="3"/>
      <c r="M11" s="23">
        <v>1</v>
      </c>
      <c r="N11" s="4">
        <v>7.0000000000000007E-2</v>
      </c>
      <c r="O11" s="4">
        <v>7.0000000000000007E-2</v>
      </c>
      <c r="P11" s="4">
        <v>7.0000000000000007E-2</v>
      </c>
      <c r="Q11" s="4">
        <v>0.25600000000000001</v>
      </c>
      <c r="R11" s="4">
        <v>0.53500000000000003</v>
      </c>
      <c r="S11" s="24">
        <f>(3*1+3*2+3*3+11*4+23*5)/43</f>
        <v>4.1162790697674421</v>
      </c>
      <c r="T11" s="2"/>
      <c r="U11" s="3"/>
    </row>
    <row r="12" spans="1:21" x14ac:dyDescent="0.25">
      <c r="I12" s="3"/>
      <c r="J12" s="3"/>
      <c r="K12" s="2"/>
      <c r="L12" s="3"/>
      <c r="M12" s="3">
        <v>2</v>
      </c>
      <c r="N12" s="4">
        <v>2.7E-2</v>
      </c>
      <c r="O12" s="4">
        <v>0.216</v>
      </c>
      <c r="P12" s="4">
        <v>0.29699999999999999</v>
      </c>
      <c r="Q12" s="4">
        <v>0.29699999999999999</v>
      </c>
      <c r="R12" s="4">
        <v>0.16200000000000001</v>
      </c>
      <c r="S12" s="24">
        <f>(1*1+8*2+11*3+11*4+6*5)/37</f>
        <v>3.3513513513513513</v>
      </c>
      <c r="T12" s="2"/>
      <c r="U12" s="3"/>
    </row>
    <row r="13" spans="1:21" x14ac:dyDescent="0.25">
      <c r="I13" s="3"/>
      <c r="J13" s="3"/>
      <c r="K13" s="2"/>
      <c r="L13" s="3"/>
      <c r="M13" s="3">
        <v>3</v>
      </c>
      <c r="N13" s="4">
        <v>0</v>
      </c>
      <c r="O13" s="4">
        <v>5.8999999999999997E-2</v>
      </c>
      <c r="P13" s="4">
        <v>0.26500000000000001</v>
      </c>
      <c r="Q13" s="4">
        <v>0.32400000000000001</v>
      </c>
      <c r="R13" s="4">
        <v>0.35299999999999998</v>
      </c>
      <c r="S13" s="24">
        <f>(0*1+2*2+9*3+11*4+12*5)/34</f>
        <v>3.9705882352941178</v>
      </c>
      <c r="T13" s="2"/>
      <c r="U13" s="3"/>
    </row>
    <row r="14" spans="1:21" x14ac:dyDescent="0.25">
      <c r="I14" s="3"/>
      <c r="J14" s="3"/>
      <c r="K14" s="2"/>
      <c r="L14" s="3"/>
      <c r="M14" s="3">
        <v>4</v>
      </c>
      <c r="N14" s="4">
        <v>0</v>
      </c>
      <c r="O14" s="4">
        <v>0</v>
      </c>
      <c r="P14" s="4">
        <v>7.6999999999999999E-2</v>
      </c>
      <c r="Q14" s="4">
        <v>0.25600000000000001</v>
      </c>
      <c r="R14" s="4">
        <v>0.66700000000000004</v>
      </c>
      <c r="S14" s="24">
        <f>(0*1+0*2+3*3+10*4+26*5)/39</f>
        <v>4.5897435897435894</v>
      </c>
      <c r="T14" s="2"/>
      <c r="U14" s="3"/>
    </row>
    <row r="15" spans="1:21" x14ac:dyDescent="0.25">
      <c r="I15" s="3"/>
      <c r="J15" s="3"/>
      <c r="K15" s="2"/>
      <c r="L15" s="3"/>
      <c r="M15" s="3">
        <v>5</v>
      </c>
      <c r="N15" s="4">
        <v>2.4E-2</v>
      </c>
      <c r="O15" s="4">
        <v>0.11899999999999999</v>
      </c>
      <c r="P15" s="4">
        <v>4.8000000000000001E-2</v>
      </c>
      <c r="Q15" s="4">
        <v>0.26200000000000001</v>
      </c>
      <c r="R15" s="4">
        <v>0.54800000000000004</v>
      </c>
      <c r="S15" s="24">
        <f>(1*1+5*2+2*3+11*4+23*5)/42</f>
        <v>4.1904761904761907</v>
      </c>
      <c r="T15" s="2"/>
      <c r="U15" s="3"/>
    </row>
    <row r="16" spans="1:21" x14ac:dyDescent="0.25">
      <c r="I16" s="3"/>
      <c r="J16" s="3"/>
      <c r="K16" s="2"/>
      <c r="L16" s="3"/>
      <c r="M16" s="3"/>
      <c r="N16" s="3"/>
      <c r="O16" s="3"/>
      <c r="P16" s="3"/>
      <c r="Q16" s="3"/>
      <c r="R16" s="3"/>
      <c r="S16" s="3"/>
      <c r="T16" s="2"/>
      <c r="U16" s="3"/>
    </row>
    <row r="17" spans="9:20" x14ac:dyDescent="0.25">
      <c r="I17" s="3"/>
      <c r="J17" s="3"/>
      <c r="K17" s="2"/>
      <c r="L17" s="3"/>
      <c r="M17" s="3"/>
      <c r="N17" s="3"/>
      <c r="O17" s="3"/>
      <c r="P17" s="3"/>
      <c r="Q17" s="3"/>
      <c r="R17" s="3"/>
      <c r="S17" s="3"/>
      <c r="T17" s="2"/>
    </row>
    <row r="18" spans="9:20" x14ac:dyDescent="0.25">
      <c r="J18" s="2"/>
      <c r="K18" s="2"/>
      <c r="L18" s="3"/>
      <c r="M18" s="3"/>
      <c r="N18" s="3"/>
      <c r="O18" s="3"/>
      <c r="P18" s="3"/>
      <c r="Q18" s="3"/>
      <c r="R18" s="3"/>
      <c r="S18" s="3"/>
    </row>
    <row r="19" spans="9:20" x14ac:dyDescent="0.25">
      <c r="J19" s="2"/>
      <c r="K19" s="2"/>
      <c r="L19" s="3"/>
      <c r="M19" s="3"/>
      <c r="N19" s="3"/>
      <c r="O19" s="3"/>
      <c r="P19" s="3"/>
      <c r="Q19" s="3"/>
      <c r="R19" s="3"/>
      <c r="S19" s="3"/>
    </row>
    <row r="20" spans="9:20" x14ac:dyDescent="0.25"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9:20" x14ac:dyDescent="0.25">
      <c r="J21" s="2"/>
      <c r="K21" s="2"/>
      <c r="L21" s="2"/>
      <c r="M21" s="2"/>
      <c r="N21" s="2"/>
      <c r="O21" s="2"/>
      <c r="P21" s="2"/>
      <c r="Q21" s="2"/>
      <c r="R21" s="2"/>
      <c r="S21" s="2"/>
    </row>
    <row r="39" spans="14:26" x14ac:dyDescent="0.25">
      <c r="O39" s="2"/>
      <c r="P39" s="2"/>
      <c r="Q39" s="2"/>
      <c r="R39" s="2"/>
      <c r="S39" s="2"/>
      <c r="T39" s="2"/>
      <c r="U39" s="2"/>
      <c r="V39" s="2"/>
      <c r="W39" s="2"/>
    </row>
    <row r="40" spans="14:26" x14ac:dyDescent="0.25"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4:26" x14ac:dyDescent="0.25"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4:26" x14ac:dyDescent="0.25"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4:26" x14ac:dyDescent="0.25"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4:26" x14ac:dyDescent="0.25"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3"/>
    </row>
    <row r="46" spans="14:26" x14ac:dyDescent="0.25"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3"/>
    </row>
    <row r="47" spans="14:26" x14ac:dyDescent="0.25"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3"/>
    </row>
    <row r="48" spans="14:26" x14ac:dyDescent="0.25">
      <c r="N48" s="2"/>
      <c r="O48" s="2"/>
      <c r="P48" s="3"/>
      <c r="Q48" s="3" t="s">
        <v>1</v>
      </c>
      <c r="R48" s="3">
        <v>2</v>
      </c>
      <c r="S48" s="3">
        <v>3</v>
      </c>
      <c r="T48" s="3">
        <v>4</v>
      </c>
      <c r="U48" s="3" t="s">
        <v>2</v>
      </c>
      <c r="V48" s="3" t="s">
        <v>3</v>
      </c>
      <c r="W48" s="2"/>
      <c r="X48" s="2"/>
      <c r="Y48" s="2"/>
      <c r="Z48" s="3"/>
    </row>
    <row r="49" spans="14:26" x14ac:dyDescent="0.25">
      <c r="N49" s="2"/>
      <c r="O49" s="2"/>
      <c r="P49" s="23">
        <v>1</v>
      </c>
      <c r="Q49" s="4">
        <v>0</v>
      </c>
      <c r="R49" s="4">
        <v>0.13600000000000001</v>
      </c>
      <c r="S49" s="4">
        <v>4.4999999999999998E-2</v>
      </c>
      <c r="T49" s="4">
        <v>0.27300000000000002</v>
      </c>
      <c r="U49" s="4">
        <v>0.54500000000000004</v>
      </c>
      <c r="V49" s="24">
        <f>(0*1+3*2+1*3+6*4+12*5)/22</f>
        <v>4.2272727272727275</v>
      </c>
      <c r="W49" s="2"/>
      <c r="X49" s="2"/>
      <c r="Y49" s="2"/>
      <c r="Z49" s="3"/>
    </row>
    <row r="50" spans="14:26" x14ac:dyDescent="0.25">
      <c r="N50" s="2"/>
      <c r="O50" s="2"/>
      <c r="P50" s="3">
        <v>2</v>
      </c>
      <c r="Q50" s="4">
        <v>0</v>
      </c>
      <c r="R50" s="4">
        <v>0.316</v>
      </c>
      <c r="S50" s="4">
        <v>0.26300000000000001</v>
      </c>
      <c r="T50" s="4">
        <v>0.26300000000000001</v>
      </c>
      <c r="U50" s="4">
        <v>0.158</v>
      </c>
      <c r="V50" s="24">
        <f>(0*1+6*2+5*3+5*4+3*5)/19</f>
        <v>3.263157894736842</v>
      </c>
      <c r="W50" s="2"/>
      <c r="X50" s="2"/>
      <c r="Y50" s="2"/>
      <c r="Z50" s="3"/>
    </row>
    <row r="51" spans="14:26" x14ac:dyDescent="0.25">
      <c r="N51" s="2"/>
      <c r="O51" s="2"/>
      <c r="P51" s="3">
        <v>3</v>
      </c>
      <c r="Q51" s="4">
        <v>0</v>
      </c>
      <c r="R51" s="4">
        <v>0.105</v>
      </c>
      <c r="S51" s="4">
        <v>0.158</v>
      </c>
      <c r="T51" s="4">
        <v>0.42099999999999999</v>
      </c>
      <c r="U51" s="4">
        <v>0.316</v>
      </c>
      <c r="V51" s="24">
        <f>(0*1+2*2+3*3+8*4+6*5)/19</f>
        <v>3.9473684210526314</v>
      </c>
      <c r="W51" s="2"/>
      <c r="X51" s="2"/>
      <c r="Y51" s="2"/>
      <c r="Z51" s="3"/>
    </row>
    <row r="52" spans="14:26" x14ac:dyDescent="0.25">
      <c r="N52" s="2"/>
      <c r="O52" s="2"/>
      <c r="P52" s="3">
        <v>4</v>
      </c>
      <c r="Q52" s="4">
        <v>0</v>
      </c>
      <c r="R52" s="4">
        <v>0</v>
      </c>
      <c r="S52" s="4">
        <v>0.1</v>
      </c>
      <c r="T52" s="4">
        <v>0.25</v>
      </c>
      <c r="U52" s="4">
        <v>0.65</v>
      </c>
      <c r="V52" s="24">
        <f>(0*1+0*2+2*3+5*4+13*5)/20</f>
        <v>4.55</v>
      </c>
      <c r="W52" s="2"/>
      <c r="X52" s="2"/>
      <c r="Y52" s="2"/>
      <c r="Z52" s="3"/>
    </row>
    <row r="53" spans="14:26" x14ac:dyDescent="0.25">
      <c r="N53" s="2"/>
      <c r="O53" s="2"/>
      <c r="P53" s="3">
        <v>5</v>
      </c>
      <c r="Q53" s="4">
        <v>0</v>
      </c>
      <c r="R53" s="4">
        <v>0.13600000000000001</v>
      </c>
      <c r="S53" s="4">
        <v>4.4999999999999998E-2</v>
      </c>
      <c r="T53" s="4">
        <v>0.27300000000000002</v>
      </c>
      <c r="U53" s="4">
        <v>0.54500000000000004</v>
      </c>
      <c r="V53" s="24">
        <f>(0*1+3*2+1*3+6*4+12*5)/22</f>
        <v>4.2272727272727275</v>
      </c>
      <c r="W53" s="2"/>
      <c r="X53" s="2"/>
      <c r="Y53" s="2"/>
      <c r="Z53" s="3"/>
    </row>
    <row r="54" spans="14:26" x14ac:dyDescent="0.25"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3"/>
    </row>
    <row r="55" spans="14:26" x14ac:dyDescent="0.25"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3"/>
    </row>
    <row r="56" spans="14:26" x14ac:dyDescent="0.25"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3"/>
    </row>
    <row r="57" spans="14:26" x14ac:dyDescent="0.25">
      <c r="N57" s="2"/>
      <c r="O57" s="2"/>
      <c r="P57" s="2"/>
      <c r="Q57" s="2"/>
      <c r="R57" s="2"/>
      <c r="S57" s="2"/>
      <c r="T57" s="2"/>
      <c r="U57" s="2"/>
      <c r="V57" s="2"/>
      <c r="W57" s="2"/>
      <c r="X57" s="3"/>
      <c r="Y57" s="3"/>
      <c r="Z57" s="3"/>
    </row>
    <row r="58" spans="14:26" x14ac:dyDescent="0.25">
      <c r="O58" s="2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4:26" x14ac:dyDescent="0.25">
      <c r="O59" s="2"/>
      <c r="P59" s="2"/>
      <c r="Q59" s="2"/>
      <c r="R59" s="2"/>
      <c r="S59" s="2"/>
      <c r="T59" s="2"/>
      <c r="U59" s="2"/>
      <c r="V59" s="2"/>
      <c r="W59" s="2"/>
      <c r="X59" s="2"/>
    </row>
    <row r="70" spans="15:25" x14ac:dyDescent="0.25">
      <c r="P70" s="2"/>
      <c r="Q70" s="2"/>
      <c r="R70" s="2"/>
      <c r="S70" s="2"/>
      <c r="T70" s="2"/>
      <c r="U70" s="2"/>
      <c r="V70" s="2"/>
      <c r="W70" s="2"/>
      <c r="X70" s="2"/>
    </row>
    <row r="71" spans="15:25" x14ac:dyDescent="0.25">
      <c r="P71" s="2"/>
      <c r="Q71" s="2"/>
      <c r="R71" s="2"/>
      <c r="S71" s="2"/>
      <c r="T71" s="2"/>
      <c r="U71" s="2"/>
      <c r="V71" s="2"/>
      <c r="W71" s="2"/>
      <c r="X71" s="2"/>
    </row>
    <row r="72" spans="15:25" x14ac:dyDescent="0.25"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5:25" x14ac:dyDescent="0.25"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5:25" x14ac:dyDescent="0.25">
      <c r="O74" s="3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5:25" x14ac:dyDescent="0.25">
      <c r="O75" s="3"/>
      <c r="P75" s="3"/>
      <c r="Q75" s="3"/>
      <c r="R75" s="3"/>
      <c r="S75" s="3"/>
      <c r="T75" s="3"/>
      <c r="U75" s="3"/>
      <c r="V75" s="3"/>
      <c r="W75" s="3"/>
      <c r="X75" s="2"/>
      <c r="Y75" s="2"/>
    </row>
    <row r="76" spans="15:25" x14ac:dyDescent="0.25">
      <c r="O76" s="3"/>
      <c r="P76" s="3"/>
      <c r="Q76" s="3"/>
      <c r="R76" s="3" t="s">
        <v>11</v>
      </c>
      <c r="S76" s="3" t="s">
        <v>12</v>
      </c>
      <c r="T76" s="3" t="s">
        <v>13</v>
      </c>
      <c r="U76" s="3" t="s">
        <v>14</v>
      </c>
      <c r="V76" s="3" t="s">
        <v>15</v>
      </c>
      <c r="W76" s="3"/>
      <c r="X76" s="2"/>
      <c r="Y76" s="2"/>
    </row>
    <row r="77" spans="15:25" x14ac:dyDescent="0.25">
      <c r="O77" s="3"/>
      <c r="P77" s="3"/>
      <c r="Q77" s="3" t="s">
        <v>6</v>
      </c>
      <c r="R77" s="4">
        <f>20/R83</f>
        <v>0.46511627906976744</v>
      </c>
      <c r="S77" s="4">
        <v>0.20899999999999999</v>
      </c>
      <c r="T77" s="4">
        <v>0.19</v>
      </c>
      <c r="U77" s="4">
        <v>9.8000000000000004E-2</v>
      </c>
      <c r="V77" s="4">
        <v>2.5999999999999999E-2</v>
      </c>
      <c r="W77" s="3"/>
      <c r="X77" s="2"/>
      <c r="Y77" s="2"/>
    </row>
    <row r="78" spans="15:25" x14ac:dyDescent="0.25">
      <c r="O78" s="3"/>
      <c r="P78" s="3"/>
      <c r="Q78" s="3" t="s">
        <v>7</v>
      </c>
      <c r="R78" s="4">
        <f>11/R83</f>
        <v>0.2558139534883721</v>
      </c>
      <c r="S78" s="4">
        <v>0.14000000000000001</v>
      </c>
      <c r="T78" s="4">
        <v>0.26200000000000001</v>
      </c>
      <c r="U78" s="4">
        <v>0.34100000000000003</v>
      </c>
      <c r="V78" s="4">
        <v>0</v>
      </c>
      <c r="W78" s="3"/>
      <c r="X78" s="2"/>
      <c r="Y78" s="2"/>
    </row>
    <row r="79" spans="15:25" x14ac:dyDescent="0.25">
      <c r="O79" s="3"/>
      <c r="P79" s="3"/>
      <c r="Q79" s="3" t="s">
        <v>8</v>
      </c>
      <c r="R79" s="4">
        <f>5/R83</f>
        <v>0.11627906976744186</v>
      </c>
      <c r="S79" s="4">
        <v>0.14000000000000001</v>
      </c>
      <c r="T79" s="4">
        <v>0.33300000000000002</v>
      </c>
      <c r="U79" s="4">
        <v>0.36599999999999999</v>
      </c>
      <c r="V79" s="4">
        <v>5.2999999999999999E-2</v>
      </c>
      <c r="W79" s="3"/>
      <c r="X79" s="2"/>
      <c r="Y79" s="2"/>
    </row>
    <row r="80" spans="15:25" x14ac:dyDescent="0.25">
      <c r="O80" s="3"/>
      <c r="P80" s="3"/>
      <c r="Q80" s="3" t="s">
        <v>9</v>
      </c>
      <c r="R80" s="4">
        <f>7/R83</f>
        <v>0.16279069767441862</v>
      </c>
      <c r="S80" s="4">
        <v>0.51200000000000001</v>
      </c>
      <c r="T80" s="4">
        <v>0.19</v>
      </c>
      <c r="U80" s="4">
        <v>0.122</v>
      </c>
      <c r="V80" s="4">
        <v>0</v>
      </c>
      <c r="W80" s="3"/>
      <c r="X80" s="2"/>
      <c r="Y80" s="2"/>
    </row>
    <row r="81" spans="15:25" x14ac:dyDescent="0.25">
      <c r="O81" s="3"/>
      <c r="P81" s="3"/>
      <c r="Q81" s="3" t="s">
        <v>10</v>
      </c>
      <c r="R81" s="4">
        <f>0/R83</f>
        <v>0</v>
      </c>
      <c r="S81" s="4">
        <v>0</v>
      </c>
      <c r="T81" s="4">
        <v>2.4E-2</v>
      </c>
      <c r="U81" s="4">
        <v>7.2999999999999995E-2</v>
      </c>
      <c r="V81" s="4">
        <v>0.92100000000000004</v>
      </c>
      <c r="W81" s="3"/>
      <c r="X81" s="2"/>
      <c r="Y81" s="2"/>
    </row>
    <row r="82" spans="15:25" x14ac:dyDescent="0.25">
      <c r="O82" s="3"/>
      <c r="P82" s="3"/>
      <c r="Q82" s="3"/>
      <c r="R82" s="3"/>
      <c r="S82" s="3"/>
      <c r="T82" s="3"/>
      <c r="U82" s="3"/>
      <c r="V82" s="3"/>
      <c r="W82" s="3"/>
      <c r="X82" s="2"/>
      <c r="Y82" s="2"/>
    </row>
    <row r="83" spans="15:25" x14ac:dyDescent="0.25">
      <c r="O83" s="3"/>
      <c r="P83" s="3"/>
      <c r="Q83" s="3"/>
      <c r="R83" s="3">
        <v>43</v>
      </c>
      <c r="S83" s="3"/>
      <c r="T83" s="3"/>
      <c r="U83" s="3"/>
      <c r="V83" s="3"/>
      <c r="W83" s="3"/>
      <c r="X83" s="2"/>
      <c r="Y83" s="2"/>
    </row>
    <row r="84" spans="15:25" x14ac:dyDescent="0.25">
      <c r="O84" s="3"/>
      <c r="P84" s="3"/>
      <c r="Q84" s="3"/>
      <c r="R84" s="3"/>
      <c r="S84" s="3"/>
      <c r="T84" s="3"/>
      <c r="U84" s="3"/>
      <c r="V84" s="3"/>
      <c r="W84" s="3"/>
      <c r="X84" s="2"/>
      <c r="Y84" s="2"/>
    </row>
    <row r="85" spans="15:25" x14ac:dyDescent="0.25">
      <c r="O85" s="3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5:25" x14ac:dyDescent="0.25">
      <c r="O86" s="3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15:25" x14ac:dyDescent="0.25"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</sheetData>
  <mergeCells count="2">
    <mergeCell ref="A2:K2"/>
    <mergeCell ref="L2:N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M1:Z51"/>
  <sheetViews>
    <sheetView showGridLines="0" workbookViewId="0">
      <selection activeCell="Y80" sqref="Y80"/>
    </sheetView>
  </sheetViews>
  <sheetFormatPr defaultRowHeight="15" x14ac:dyDescent="0.25"/>
  <sheetData>
    <row r="1" spans="13:2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3:25" x14ac:dyDescent="0.25"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3:25" x14ac:dyDescent="0.25"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3:25" x14ac:dyDescent="0.25">
      <c r="M4" s="2"/>
      <c r="N4" s="2"/>
      <c r="O4" s="2"/>
      <c r="P4" s="3"/>
      <c r="Q4" s="3"/>
      <c r="R4" s="3"/>
      <c r="S4" s="3"/>
      <c r="T4" s="3"/>
      <c r="U4" s="3"/>
      <c r="V4" s="3"/>
      <c r="W4" s="2"/>
      <c r="X4" s="2"/>
      <c r="Y4" s="2"/>
    </row>
    <row r="5" spans="13:25" x14ac:dyDescent="0.25">
      <c r="M5" s="2"/>
      <c r="N5" s="2"/>
      <c r="O5" s="2"/>
      <c r="P5" s="3"/>
      <c r="Q5" s="3"/>
      <c r="R5" s="3"/>
      <c r="S5" s="3"/>
      <c r="T5" s="3"/>
      <c r="U5" s="3"/>
      <c r="V5" s="3"/>
      <c r="W5" s="2"/>
      <c r="X5" s="2"/>
      <c r="Y5" s="2"/>
    </row>
    <row r="6" spans="13:25" x14ac:dyDescent="0.25">
      <c r="M6" s="2"/>
      <c r="N6" s="2"/>
      <c r="O6" s="2"/>
      <c r="P6" s="3"/>
      <c r="Q6" s="3" t="s">
        <v>1</v>
      </c>
      <c r="R6" s="3">
        <v>2</v>
      </c>
      <c r="S6" s="3">
        <v>3</v>
      </c>
      <c r="T6" s="3">
        <v>4</v>
      </c>
      <c r="U6" s="3" t="s">
        <v>2</v>
      </c>
      <c r="V6" s="3" t="s">
        <v>3</v>
      </c>
      <c r="W6" s="2"/>
      <c r="X6" s="2"/>
      <c r="Y6" s="2"/>
    </row>
    <row r="7" spans="13:25" x14ac:dyDescent="0.25">
      <c r="M7" s="2"/>
      <c r="N7" s="2"/>
      <c r="O7" s="2"/>
      <c r="P7" s="23">
        <v>1</v>
      </c>
      <c r="Q7" s="4">
        <v>4.3999999999999997E-2</v>
      </c>
      <c r="R7" s="4">
        <v>0.24399999999999999</v>
      </c>
      <c r="S7" s="4">
        <v>0.156</v>
      </c>
      <c r="T7" s="4">
        <v>0.24399999999999999</v>
      </c>
      <c r="U7" s="4">
        <v>0.311</v>
      </c>
      <c r="V7" s="24">
        <f>(2*1+11*2+7*3+11*4+14*5)/45</f>
        <v>3.5333333333333332</v>
      </c>
      <c r="W7" s="2"/>
      <c r="X7" s="2"/>
      <c r="Y7" s="2"/>
    </row>
    <row r="8" spans="13:25" x14ac:dyDescent="0.25">
      <c r="M8" s="2"/>
      <c r="N8" s="2"/>
      <c r="O8" s="2"/>
      <c r="P8" s="3">
        <v>2</v>
      </c>
      <c r="Q8" s="4">
        <v>6.0999999999999999E-2</v>
      </c>
      <c r="R8" s="4">
        <v>8.2000000000000003E-2</v>
      </c>
      <c r="S8" s="4">
        <v>0.14299999999999999</v>
      </c>
      <c r="T8" s="4">
        <v>0.34699999999999998</v>
      </c>
      <c r="U8" s="4">
        <v>0.36699999999999999</v>
      </c>
      <c r="V8" s="24">
        <f>(3*1+4*2+7*3+17*4+18*5)/49</f>
        <v>3.8775510204081631</v>
      </c>
      <c r="W8" s="2"/>
      <c r="X8" s="2"/>
      <c r="Y8" s="2"/>
    </row>
    <row r="9" spans="13:25" x14ac:dyDescent="0.25">
      <c r="M9" s="2"/>
      <c r="N9" s="2"/>
      <c r="O9" s="2"/>
      <c r="P9" s="3">
        <v>3</v>
      </c>
      <c r="Q9" s="4">
        <v>6.7000000000000004E-2</v>
      </c>
      <c r="R9" s="4">
        <v>8.8999999999999996E-2</v>
      </c>
      <c r="S9" s="4">
        <v>0.24399999999999999</v>
      </c>
      <c r="T9" s="4">
        <v>0.28899999999999998</v>
      </c>
      <c r="U9" s="4">
        <v>0.311</v>
      </c>
      <c r="V9" s="24">
        <f>(3*1+4*2+11*3+13*4+14*5)/45</f>
        <v>3.6888888888888891</v>
      </c>
      <c r="W9" s="2"/>
      <c r="X9" s="2"/>
      <c r="Y9" s="2"/>
    </row>
    <row r="10" spans="13:25" x14ac:dyDescent="0.25">
      <c r="M10" s="2"/>
      <c r="N10" s="2"/>
      <c r="O10" s="2"/>
      <c r="P10" s="3">
        <v>4</v>
      </c>
      <c r="Q10" s="4">
        <v>0.20599999999999999</v>
      </c>
      <c r="R10" s="4">
        <v>5.8999999999999997E-2</v>
      </c>
      <c r="S10" s="4">
        <v>0.29399999999999998</v>
      </c>
      <c r="T10" s="4">
        <v>0.26500000000000001</v>
      </c>
      <c r="U10" s="4">
        <v>0.17599999999999999</v>
      </c>
      <c r="V10" s="24">
        <f>(7*1+2*2+10*3+9*4+6*5)/34</f>
        <v>3.1470588235294117</v>
      </c>
      <c r="W10" s="2"/>
      <c r="X10" s="2"/>
      <c r="Y10" s="2"/>
    </row>
    <row r="11" spans="13:25" x14ac:dyDescent="0.25">
      <c r="M11" s="2"/>
      <c r="N11" s="2"/>
      <c r="O11" s="2"/>
      <c r="P11" s="3"/>
      <c r="Q11" s="3"/>
      <c r="R11" s="3"/>
      <c r="S11" s="3"/>
      <c r="T11" s="3"/>
      <c r="U11" s="3"/>
      <c r="V11" s="3"/>
      <c r="W11" s="2"/>
      <c r="X11" s="2"/>
      <c r="Y11" s="2"/>
    </row>
    <row r="12" spans="13:25" x14ac:dyDescent="0.25">
      <c r="N12" s="2"/>
      <c r="O12" s="2"/>
      <c r="P12" s="3"/>
      <c r="Q12" s="3"/>
      <c r="R12" s="3"/>
      <c r="S12" s="3"/>
      <c r="T12" s="3"/>
      <c r="U12" s="3"/>
      <c r="V12" s="3"/>
      <c r="W12" s="2"/>
      <c r="X12" s="2"/>
      <c r="Y12" s="2"/>
    </row>
    <row r="13" spans="13:25" x14ac:dyDescent="0.25"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3:25" x14ac:dyDescent="0.25">
      <c r="O14" s="2"/>
      <c r="P14" s="2"/>
      <c r="Q14" s="2"/>
      <c r="R14" s="2"/>
      <c r="S14" s="2"/>
      <c r="T14" s="2"/>
      <c r="U14" s="2"/>
      <c r="V14" s="2"/>
      <c r="W14" s="2"/>
    </row>
    <row r="38" spans="14:26" x14ac:dyDescent="0.25"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4:26" x14ac:dyDescent="0.25"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4:26" x14ac:dyDescent="0.25">
      <c r="N40" s="2"/>
      <c r="O40" s="2"/>
      <c r="P40" s="2"/>
      <c r="Q40" s="3"/>
      <c r="R40" s="3"/>
      <c r="S40" s="3"/>
      <c r="T40" s="3"/>
      <c r="U40" s="3"/>
      <c r="V40" s="3"/>
      <c r="W40" s="3"/>
      <c r="X40" s="3"/>
      <c r="Y40" s="2"/>
    </row>
    <row r="41" spans="14:26" x14ac:dyDescent="0.25"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3"/>
      <c r="Z42" s="3"/>
    </row>
    <row r="43" spans="14:26" x14ac:dyDescent="0.25">
      <c r="N43" s="2"/>
      <c r="O43" s="2"/>
      <c r="P43" s="2"/>
      <c r="Q43" s="3"/>
      <c r="R43" s="3" t="s">
        <v>1</v>
      </c>
      <c r="S43" s="3">
        <v>2</v>
      </c>
      <c r="T43" s="3">
        <v>3</v>
      </c>
      <c r="U43" s="3">
        <v>4</v>
      </c>
      <c r="V43" s="3" t="s">
        <v>2</v>
      </c>
      <c r="W43" s="3" t="s">
        <v>3</v>
      </c>
      <c r="X43" s="2"/>
      <c r="Y43" s="3"/>
      <c r="Z43" s="3"/>
    </row>
    <row r="44" spans="14:26" x14ac:dyDescent="0.25">
      <c r="N44" s="2"/>
      <c r="O44" s="2"/>
      <c r="P44" s="2"/>
      <c r="Q44" s="23">
        <v>1</v>
      </c>
      <c r="R44" s="4">
        <v>0</v>
      </c>
      <c r="S44" s="4">
        <v>0.25</v>
      </c>
      <c r="T44" s="4">
        <v>0.20799999999999999</v>
      </c>
      <c r="U44" s="4">
        <v>0.33300000000000002</v>
      </c>
      <c r="V44" s="4">
        <v>0.20799999999999999</v>
      </c>
      <c r="W44" s="24">
        <f>(0*1+6*2+5*3+8*4+5*5)/24</f>
        <v>3.5</v>
      </c>
      <c r="X44" s="2"/>
      <c r="Y44" s="3"/>
      <c r="Z44" s="3"/>
    </row>
    <row r="45" spans="14:26" x14ac:dyDescent="0.25">
      <c r="N45" s="2"/>
      <c r="O45" s="2"/>
      <c r="P45" s="2"/>
      <c r="Q45" s="3">
        <v>2</v>
      </c>
      <c r="R45" s="4">
        <v>0.08</v>
      </c>
      <c r="S45" s="4">
        <v>0.08</v>
      </c>
      <c r="T45" s="4">
        <v>0.2</v>
      </c>
      <c r="U45" s="4">
        <v>0.44</v>
      </c>
      <c r="V45" s="4">
        <v>0.2</v>
      </c>
      <c r="W45" s="24">
        <f>(2*1+2*2+5*3+11*4+5*5)/25</f>
        <v>3.6</v>
      </c>
      <c r="X45" s="2"/>
      <c r="Y45" s="3"/>
      <c r="Z45" s="3"/>
    </row>
    <row r="46" spans="14:26" x14ac:dyDescent="0.25">
      <c r="N46" s="2"/>
      <c r="O46" s="2"/>
      <c r="P46" s="2"/>
      <c r="Q46" s="3">
        <v>3</v>
      </c>
      <c r="R46" s="4">
        <v>0.13</v>
      </c>
      <c r="S46" s="4">
        <v>4.2999999999999997E-2</v>
      </c>
      <c r="T46" s="4">
        <v>0.30399999999999999</v>
      </c>
      <c r="U46" s="4">
        <v>0.34799999999999998</v>
      </c>
      <c r="V46" s="4">
        <v>0.17399999999999999</v>
      </c>
      <c r="W46" s="24">
        <f>(3*1+1*2+7*3+8*4+4*5)/23</f>
        <v>3.3913043478260869</v>
      </c>
      <c r="X46" s="2"/>
      <c r="Y46" s="3"/>
      <c r="Z46" s="3"/>
    </row>
    <row r="47" spans="14:26" x14ac:dyDescent="0.25">
      <c r="N47" s="2"/>
      <c r="O47" s="2"/>
      <c r="P47" s="2"/>
      <c r="Q47" s="3">
        <v>4</v>
      </c>
      <c r="R47" s="4">
        <v>0.26300000000000001</v>
      </c>
      <c r="S47" s="4">
        <v>5.2999999999999999E-2</v>
      </c>
      <c r="T47" s="4">
        <v>0.316</v>
      </c>
      <c r="U47" s="4">
        <v>0.26300000000000001</v>
      </c>
      <c r="V47" s="4">
        <v>0.105</v>
      </c>
      <c r="W47" s="24">
        <f>(5*1+1*2+6*3+5*4+2*5)/19</f>
        <v>2.8947368421052633</v>
      </c>
      <c r="X47" s="2"/>
      <c r="Y47" s="3"/>
      <c r="Z47" s="3"/>
    </row>
    <row r="48" spans="14:26" x14ac:dyDescent="0.25">
      <c r="N48" s="2"/>
      <c r="O48" s="2"/>
      <c r="P48" s="2"/>
      <c r="Q48" s="3"/>
      <c r="R48" s="3"/>
      <c r="S48" s="3"/>
      <c r="T48" s="3"/>
      <c r="U48" s="3"/>
      <c r="V48" s="3"/>
      <c r="W48" s="3"/>
      <c r="X48" s="2"/>
      <c r="Y48" s="3"/>
      <c r="Z48" s="3"/>
    </row>
    <row r="49" spans="14:26" x14ac:dyDescent="0.25"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3"/>
      <c r="Z49" s="3"/>
    </row>
    <row r="50" spans="14:26" x14ac:dyDescent="0.25">
      <c r="O50" s="2"/>
      <c r="P50" s="2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4:26" x14ac:dyDescent="0.25">
      <c r="P51" s="2"/>
      <c r="Q51" s="2"/>
      <c r="R51" s="2"/>
      <c r="S51" s="2"/>
      <c r="T51" s="2"/>
      <c r="U51" s="2"/>
      <c r="V51" s="2"/>
      <c r="W51" s="2"/>
      <c r="X51" s="2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T87"/>
  <sheetViews>
    <sheetView showGridLines="0" workbookViewId="0">
      <selection activeCell="T97" sqref="T97"/>
    </sheetView>
  </sheetViews>
  <sheetFormatPr defaultRowHeight="15" x14ac:dyDescent="0.25"/>
  <cols>
    <col min="2" max="2" width="23.28515625" customWidth="1"/>
    <col min="3" max="3" width="25.28515625" customWidth="1"/>
    <col min="4" max="4" width="20.85546875" customWidth="1"/>
    <col min="5" max="5" width="25.5703125" customWidth="1"/>
    <col min="6" max="6" width="21.28515625" customWidth="1"/>
  </cols>
  <sheetData>
    <row r="4" spans="2:18" ht="35.25" customHeight="1" x14ac:dyDescent="0.25">
      <c r="B4" s="42" t="s">
        <v>19</v>
      </c>
      <c r="C4" s="43"/>
      <c r="D4" s="43"/>
      <c r="E4" s="43"/>
      <c r="F4" s="44"/>
    </row>
    <row r="5" spans="2:18" x14ac:dyDescent="0.25">
      <c r="B5" s="5"/>
      <c r="C5" s="6" t="s">
        <v>16</v>
      </c>
      <c r="D5" s="6" t="s">
        <v>17</v>
      </c>
      <c r="E5" s="6" t="s">
        <v>18</v>
      </c>
      <c r="F5" s="7" t="s">
        <v>17</v>
      </c>
    </row>
    <row r="6" spans="2:18" ht="24" x14ac:dyDescent="0.25">
      <c r="B6" s="8" t="s">
        <v>21</v>
      </c>
      <c r="C6" s="11">
        <v>24</v>
      </c>
      <c r="D6" s="12">
        <v>0.38700000000000001</v>
      </c>
      <c r="E6" s="11">
        <v>38</v>
      </c>
      <c r="F6" s="13">
        <v>0.61299999999999999</v>
      </c>
    </row>
    <row r="7" spans="2:18" ht="24" x14ac:dyDescent="0.25">
      <c r="B7" s="9" t="s">
        <v>22</v>
      </c>
      <c r="C7" s="14">
        <v>23</v>
      </c>
      <c r="D7" s="28">
        <v>0.371</v>
      </c>
      <c r="E7" s="14">
        <v>39</v>
      </c>
      <c r="F7" s="29">
        <v>0.629</v>
      </c>
    </row>
    <row r="8" spans="2:18" ht="24" x14ac:dyDescent="0.25">
      <c r="B8" s="8" t="s">
        <v>23</v>
      </c>
      <c r="C8" s="11">
        <v>39</v>
      </c>
      <c r="D8" s="26">
        <v>0.629</v>
      </c>
      <c r="E8" s="11">
        <v>23</v>
      </c>
      <c r="F8" s="27">
        <v>0.371</v>
      </c>
    </row>
    <row r="9" spans="2:18" ht="48" x14ac:dyDescent="0.25">
      <c r="B9" s="9" t="s">
        <v>24</v>
      </c>
      <c r="C9" s="14">
        <v>56</v>
      </c>
      <c r="D9" s="28">
        <v>0.90300000000000002</v>
      </c>
      <c r="E9" s="14">
        <v>6</v>
      </c>
      <c r="F9" s="29">
        <v>9.7000000000000003E-2</v>
      </c>
    </row>
    <row r="10" spans="2:18" ht="24" x14ac:dyDescent="0.25">
      <c r="B10" s="10" t="s">
        <v>26</v>
      </c>
      <c r="C10" s="15">
        <v>59</v>
      </c>
      <c r="D10" s="16">
        <v>0.95199999999999996</v>
      </c>
      <c r="E10" s="15">
        <v>3</v>
      </c>
      <c r="F10" s="17">
        <v>4.8000000000000001E-2</v>
      </c>
    </row>
    <row r="13" spans="2:18" x14ac:dyDescent="0.25"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2:18" x14ac:dyDescent="0.25"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2:18" x14ac:dyDescent="0.25"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2:18" x14ac:dyDescent="0.25">
      <c r="F16" t="s">
        <v>20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7:18" x14ac:dyDescent="0.25">
      <c r="G17" s="2"/>
      <c r="H17" s="2"/>
      <c r="I17" s="3"/>
      <c r="J17" s="3" t="s">
        <v>1</v>
      </c>
      <c r="K17" s="3">
        <v>2</v>
      </c>
      <c r="L17" s="3">
        <v>3</v>
      </c>
      <c r="M17" s="3">
        <v>4</v>
      </c>
      <c r="N17" s="3" t="s">
        <v>2</v>
      </c>
      <c r="O17" s="3" t="s">
        <v>3</v>
      </c>
      <c r="P17" s="2"/>
      <c r="Q17" s="2"/>
      <c r="R17" s="2"/>
    </row>
    <row r="18" spans="7:18" x14ac:dyDescent="0.25">
      <c r="G18" s="2"/>
      <c r="H18" s="2"/>
      <c r="I18" s="23">
        <v>1</v>
      </c>
      <c r="J18" s="4">
        <v>0</v>
      </c>
      <c r="K18" s="4">
        <v>4.2999999999999997E-2</v>
      </c>
      <c r="L18" s="4">
        <v>0.23899999999999999</v>
      </c>
      <c r="M18" s="4">
        <v>0.30399999999999999</v>
      </c>
      <c r="N18" s="4">
        <v>0.41299999999999998</v>
      </c>
      <c r="O18" s="24">
        <f>(0*1+2*2+11*3+14*4+19*5)/46</f>
        <v>4.0869565217391308</v>
      </c>
      <c r="P18" s="2"/>
      <c r="Q18" s="2"/>
      <c r="R18" s="2"/>
    </row>
    <row r="19" spans="7:18" x14ac:dyDescent="0.25">
      <c r="G19" s="2"/>
      <c r="H19" s="2"/>
      <c r="I19" s="3">
        <v>2</v>
      </c>
      <c r="J19" s="4">
        <v>2.1999999999999999E-2</v>
      </c>
      <c r="K19" s="4">
        <v>4.2999999999999997E-2</v>
      </c>
      <c r="L19" s="4">
        <v>0.217</v>
      </c>
      <c r="M19" s="4">
        <v>0.34799999999999998</v>
      </c>
      <c r="N19" s="4">
        <v>0.37</v>
      </c>
      <c r="O19" s="24">
        <f>(1*1+2*2+10*3+16*4+17*5)/46</f>
        <v>4</v>
      </c>
      <c r="P19" s="2"/>
      <c r="Q19" s="2"/>
      <c r="R19" s="2"/>
    </row>
    <row r="20" spans="7:18" x14ac:dyDescent="0.25">
      <c r="G20" s="2"/>
      <c r="H20" s="2"/>
      <c r="I20" s="3">
        <v>3</v>
      </c>
      <c r="J20" s="4">
        <v>0</v>
      </c>
      <c r="K20" s="4">
        <v>5.6000000000000001E-2</v>
      </c>
      <c r="L20" s="4">
        <v>0.27800000000000002</v>
      </c>
      <c r="M20" s="4">
        <v>0.44400000000000001</v>
      </c>
      <c r="N20" s="4">
        <v>0.222</v>
      </c>
      <c r="O20" s="24">
        <f>(0*1+2*2+10*3+16*4+8*5)/36</f>
        <v>3.8333333333333335</v>
      </c>
      <c r="P20" s="2"/>
      <c r="Q20" s="2"/>
      <c r="R20" s="2"/>
    </row>
    <row r="21" spans="7:18" x14ac:dyDescent="0.25"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7:18" x14ac:dyDescent="0.25"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7:18" x14ac:dyDescent="0.25"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7:18" x14ac:dyDescent="0.25"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39" spans="6:20" x14ac:dyDescent="0.25"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3"/>
    </row>
    <row r="40" spans="6:20" x14ac:dyDescent="0.25"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6:20" x14ac:dyDescent="0.25"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</row>
    <row r="42" spans="6:20" x14ac:dyDescent="0.25"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</row>
    <row r="43" spans="6:20" x14ac:dyDescent="0.25">
      <c r="F43" s="2"/>
      <c r="G43" s="2"/>
      <c r="H43" s="2"/>
      <c r="I43" s="2"/>
      <c r="J43" s="3"/>
      <c r="K43" s="3"/>
      <c r="L43" s="3"/>
      <c r="M43" s="3"/>
      <c r="N43" s="3"/>
      <c r="O43" s="3"/>
      <c r="P43" s="3"/>
      <c r="Q43" s="2"/>
      <c r="R43" s="2"/>
      <c r="S43" s="3"/>
    </row>
    <row r="44" spans="6:20" x14ac:dyDescent="0.25">
      <c r="F44" s="2"/>
      <c r="G44" s="2"/>
      <c r="H44" s="2"/>
      <c r="I44" s="2"/>
      <c r="J44" s="3"/>
      <c r="K44" s="3" t="s">
        <v>1</v>
      </c>
      <c r="L44" s="3">
        <v>2</v>
      </c>
      <c r="M44" s="3">
        <v>3</v>
      </c>
      <c r="N44" s="3">
        <v>4</v>
      </c>
      <c r="O44" s="3" t="s">
        <v>2</v>
      </c>
      <c r="P44" s="3" t="s">
        <v>3</v>
      </c>
      <c r="Q44" s="2"/>
      <c r="R44" s="2"/>
      <c r="S44" s="2"/>
      <c r="T44" s="2"/>
    </row>
    <row r="45" spans="6:20" x14ac:dyDescent="0.25">
      <c r="F45" s="2"/>
      <c r="G45" s="2"/>
      <c r="H45" s="2"/>
      <c r="I45" s="2"/>
      <c r="J45" s="23">
        <v>1</v>
      </c>
      <c r="K45" s="4">
        <v>0</v>
      </c>
      <c r="L45" s="4">
        <v>0.08</v>
      </c>
      <c r="M45" s="4">
        <v>0.4</v>
      </c>
      <c r="N45" s="4">
        <v>0.32</v>
      </c>
      <c r="O45" s="4">
        <v>0.2</v>
      </c>
      <c r="P45" s="24">
        <f>(0*1+2*2+10*3+8*4+5*5)/25</f>
        <v>3.64</v>
      </c>
      <c r="Q45" s="2"/>
      <c r="R45" s="2"/>
      <c r="S45" s="2"/>
      <c r="T45" s="2"/>
    </row>
    <row r="46" spans="6:20" x14ac:dyDescent="0.25">
      <c r="F46" s="2"/>
      <c r="G46" s="2"/>
      <c r="H46" s="2"/>
      <c r="I46" s="2"/>
      <c r="J46" s="3">
        <v>2</v>
      </c>
      <c r="K46" s="4">
        <v>0.04</v>
      </c>
      <c r="L46" s="4">
        <v>0.08</v>
      </c>
      <c r="M46" s="4">
        <v>0.32</v>
      </c>
      <c r="N46" s="4">
        <v>0.36</v>
      </c>
      <c r="O46" s="4">
        <v>0.2</v>
      </c>
      <c r="P46" s="24">
        <f>(1*1+2*2+8*3+9*4+5*5)/25</f>
        <v>3.6</v>
      </c>
      <c r="Q46" s="2"/>
      <c r="R46" s="2"/>
      <c r="S46" s="2"/>
      <c r="T46" s="2"/>
    </row>
    <row r="47" spans="6:20" x14ac:dyDescent="0.25">
      <c r="F47" s="2"/>
      <c r="G47" s="2"/>
      <c r="H47" s="2"/>
      <c r="I47" s="2"/>
      <c r="J47" s="3">
        <v>3</v>
      </c>
      <c r="K47" s="4">
        <v>0</v>
      </c>
      <c r="L47" s="4">
        <v>0.105</v>
      </c>
      <c r="M47" s="4">
        <v>0.316</v>
      </c>
      <c r="N47" s="4">
        <v>0.52600000000000002</v>
      </c>
      <c r="O47" s="4">
        <v>5.2999999999999999E-2</v>
      </c>
      <c r="P47" s="24">
        <f>(0*1+2*2+6*3+10*4+1*5)/19</f>
        <v>3.5263157894736841</v>
      </c>
      <c r="Q47" s="2"/>
      <c r="R47" s="2"/>
      <c r="S47" s="2"/>
      <c r="T47" s="2"/>
    </row>
    <row r="48" spans="6:20" x14ac:dyDescent="0.25">
      <c r="F48" s="2"/>
      <c r="G48" s="2"/>
      <c r="H48" s="2"/>
      <c r="I48" s="2"/>
      <c r="J48" s="3"/>
      <c r="K48" s="3"/>
      <c r="L48" s="3"/>
      <c r="M48" s="3"/>
      <c r="N48" s="3"/>
      <c r="O48" s="3"/>
      <c r="P48" s="3"/>
      <c r="Q48" s="2"/>
      <c r="R48" s="2"/>
      <c r="S48" s="2"/>
      <c r="T48" s="2"/>
    </row>
    <row r="49" spans="6:19" x14ac:dyDescent="0.25"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3"/>
    </row>
    <row r="50" spans="6:19" x14ac:dyDescent="0.25"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6:19" x14ac:dyDescent="0.25"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3"/>
    </row>
    <row r="52" spans="6:19" x14ac:dyDescent="0.25">
      <c r="H52" s="2"/>
      <c r="I52" s="2"/>
      <c r="J52" s="2"/>
      <c r="K52" s="2"/>
      <c r="L52" s="2"/>
      <c r="M52" s="2"/>
      <c r="N52" s="2"/>
      <c r="O52" s="2"/>
      <c r="P52" s="2"/>
      <c r="Q52" s="2"/>
    </row>
    <row r="66" spans="2:6" ht="60.75" customHeight="1" x14ac:dyDescent="0.25">
      <c r="B66" s="45" t="s">
        <v>25</v>
      </c>
      <c r="C66" s="46"/>
      <c r="D66" s="46"/>
      <c r="E66" s="46"/>
      <c r="F66" s="47"/>
    </row>
    <row r="67" spans="2:6" x14ac:dyDescent="0.25">
      <c r="B67" s="5"/>
      <c r="C67" s="6" t="s">
        <v>16</v>
      </c>
      <c r="D67" s="6" t="s">
        <v>17</v>
      </c>
      <c r="E67" s="6" t="s">
        <v>18</v>
      </c>
      <c r="F67" s="7" t="s">
        <v>17</v>
      </c>
    </row>
    <row r="68" spans="2:6" ht="36" customHeight="1" x14ac:dyDescent="0.25">
      <c r="B68" s="8" t="s">
        <v>27</v>
      </c>
      <c r="C68" s="30">
        <v>51</v>
      </c>
      <c r="D68" s="33">
        <v>0.82299999999999995</v>
      </c>
      <c r="E68" s="30">
        <v>11</v>
      </c>
      <c r="F68" s="34">
        <v>0.17699999999999999</v>
      </c>
    </row>
    <row r="69" spans="2:6" ht="36" x14ac:dyDescent="0.25">
      <c r="B69" s="9" t="s">
        <v>28</v>
      </c>
      <c r="C69" s="31">
        <v>57</v>
      </c>
      <c r="D69" s="35">
        <v>0.91900000000000004</v>
      </c>
      <c r="E69" s="31">
        <v>5</v>
      </c>
      <c r="F69" s="36">
        <v>8.1000000000000003E-2</v>
      </c>
    </row>
    <row r="70" spans="2:6" ht="48" x14ac:dyDescent="0.25">
      <c r="B70" s="8" t="s">
        <v>29</v>
      </c>
      <c r="C70" s="30">
        <v>60</v>
      </c>
      <c r="D70" s="33">
        <v>0.96799999999999997</v>
      </c>
      <c r="E70" s="30">
        <v>2</v>
      </c>
      <c r="F70" s="34">
        <v>3.2000000000000001E-2</v>
      </c>
    </row>
    <row r="71" spans="2:6" ht="48" x14ac:dyDescent="0.25">
      <c r="B71" s="9" t="s">
        <v>30</v>
      </c>
      <c r="C71" s="31">
        <v>61</v>
      </c>
      <c r="D71" s="35">
        <v>0.98399999999999999</v>
      </c>
      <c r="E71" s="31">
        <v>1</v>
      </c>
      <c r="F71" s="36">
        <v>1.6E-2</v>
      </c>
    </row>
    <row r="72" spans="2:6" ht="24" x14ac:dyDescent="0.25">
      <c r="B72" s="10" t="s">
        <v>26</v>
      </c>
      <c r="C72" s="32">
        <v>59</v>
      </c>
      <c r="D72" s="37">
        <v>0.95199999999999996</v>
      </c>
      <c r="E72" s="32">
        <v>3</v>
      </c>
      <c r="F72" s="38">
        <v>4.8000000000000001E-2</v>
      </c>
    </row>
    <row r="77" spans="2:6" ht="36" customHeight="1" x14ac:dyDescent="0.25">
      <c r="B77" s="42" t="s">
        <v>31</v>
      </c>
      <c r="C77" s="48"/>
      <c r="D77" s="48"/>
      <c r="E77" s="48"/>
      <c r="F77" s="49"/>
    </row>
    <row r="78" spans="2:6" x14ac:dyDescent="0.25">
      <c r="B78" s="5"/>
      <c r="C78" s="6" t="s">
        <v>16</v>
      </c>
      <c r="D78" s="6" t="s">
        <v>17</v>
      </c>
      <c r="E78" s="6" t="s">
        <v>18</v>
      </c>
      <c r="F78" s="7" t="s">
        <v>17</v>
      </c>
    </row>
    <row r="79" spans="2:6" ht="24" x14ac:dyDescent="0.25">
      <c r="B79" s="8" t="s">
        <v>32</v>
      </c>
      <c r="C79" s="30">
        <v>41</v>
      </c>
      <c r="D79" s="21">
        <v>0.66100000000000003</v>
      </c>
      <c r="E79" s="30">
        <v>21</v>
      </c>
      <c r="F79" s="22">
        <v>0.33900000000000002</v>
      </c>
    </row>
    <row r="80" spans="2:6" ht="24" x14ac:dyDescent="0.25">
      <c r="B80" s="9" t="s">
        <v>33</v>
      </c>
      <c r="C80" s="31">
        <v>60</v>
      </c>
      <c r="D80" s="28">
        <v>0.96799999999999997</v>
      </c>
      <c r="E80" s="31">
        <v>2</v>
      </c>
      <c r="F80" s="29">
        <v>3.2000000000000001E-2</v>
      </c>
    </row>
    <row r="81" spans="2:6" ht="24" x14ac:dyDescent="0.25">
      <c r="B81" s="8" t="s">
        <v>34</v>
      </c>
      <c r="C81" s="30">
        <v>51</v>
      </c>
      <c r="D81" s="26">
        <v>0.82299999999999995</v>
      </c>
      <c r="E81" s="30">
        <v>11</v>
      </c>
      <c r="F81" s="27">
        <v>0.17699999999999999</v>
      </c>
    </row>
    <row r="82" spans="2:6" ht="24" x14ac:dyDescent="0.25">
      <c r="B82" s="9" t="s">
        <v>35</v>
      </c>
      <c r="C82" s="31">
        <v>38</v>
      </c>
      <c r="D82" s="28">
        <v>0.61299999999999999</v>
      </c>
      <c r="E82" s="31">
        <v>24</v>
      </c>
      <c r="F82" s="29">
        <v>0.38700000000000001</v>
      </c>
    </row>
    <row r="83" spans="2:6" ht="72" x14ac:dyDescent="0.25">
      <c r="B83" s="8" t="s">
        <v>36</v>
      </c>
      <c r="C83" s="30">
        <v>60</v>
      </c>
      <c r="D83" s="26">
        <v>0.96799999999999997</v>
      </c>
      <c r="E83" s="30">
        <v>2</v>
      </c>
      <c r="F83" s="27">
        <v>3.2000000000000001E-2</v>
      </c>
    </row>
    <row r="84" spans="2:6" ht="24" x14ac:dyDescent="0.25">
      <c r="B84" s="9" t="s">
        <v>37</v>
      </c>
      <c r="C84" s="31">
        <v>28</v>
      </c>
      <c r="D84" s="28">
        <v>0.45200000000000001</v>
      </c>
      <c r="E84" s="31">
        <v>34</v>
      </c>
      <c r="F84" s="29">
        <v>0.54800000000000004</v>
      </c>
    </row>
    <row r="85" spans="2:6" ht="24" x14ac:dyDescent="0.25">
      <c r="B85" s="8" t="s">
        <v>38</v>
      </c>
      <c r="C85" s="30">
        <v>61</v>
      </c>
      <c r="D85" s="26">
        <v>0.98399999999999999</v>
      </c>
      <c r="E85" s="30">
        <v>1</v>
      </c>
      <c r="F85" s="27">
        <v>1.6E-2</v>
      </c>
    </row>
    <row r="86" spans="2:6" ht="72" x14ac:dyDescent="0.25">
      <c r="B86" s="9" t="s">
        <v>39</v>
      </c>
      <c r="C86" s="31">
        <v>53</v>
      </c>
      <c r="D86" s="28">
        <v>0.85499999999999998</v>
      </c>
      <c r="E86" s="31">
        <v>9</v>
      </c>
      <c r="F86" s="29">
        <v>0.14499999999999999</v>
      </c>
    </row>
    <row r="87" spans="2:6" ht="24" x14ac:dyDescent="0.25">
      <c r="B87" s="10" t="s">
        <v>40</v>
      </c>
      <c r="C87" s="32">
        <v>57</v>
      </c>
      <c r="D87" s="16">
        <v>0.91900000000000004</v>
      </c>
      <c r="E87" s="32">
        <v>5</v>
      </c>
      <c r="F87" s="17">
        <v>8.1000000000000003E-2</v>
      </c>
    </row>
  </sheetData>
  <mergeCells count="3">
    <mergeCell ref="B4:F4"/>
    <mergeCell ref="B66:F66"/>
    <mergeCell ref="B77:F77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3:W29"/>
  <sheetViews>
    <sheetView showGridLines="0" workbookViewId="0">
      <selection activeCell="X38" sqref="X38"/>
    </sheetView>
  </sheetViews>
  <sheetFormatPr defaultRowHeight="15" x14ac:dyDescent="0.25"/>
  <sheetData>
    <row r="3" spans="12:23" x14ac:dyDescent="0.25">
      <c r="M3" s="2"/>
      <c r="N3" s="2"/>
      <c r="O3" s="2"/>
      <c r="P3" s="2"/>
      <c r="Q3" s="2"/>
      <c r="R3" s="2"/>
      <c r="S3" s="2"/>
    </row>
    <row r="4" spans="12:23" x14ac:dyDescent="0.25">
      <c r="L4" s="2"/>
      <c r="M4" s="2"/>
      <c r="N4" s="2"/>
      <c r="O4" s="2"/>
      <c r="P4" s="2"/>
      <c r="Q4" s="2"/>
      <c r="R4" s="2"/>
      <c r="S4" s="2"/>
      <c r="T4" s="2"/>
    </row>
    <row r="5" spans="12:23" x14ac:dyDescent="0.25">
      <c r="L5" s="2"/>
      <c r="M5" s="2"/>
      <c r="N5" s="2"/>
      <c r="O5" s="2"/>
      <c r="P5" s="2"/>
      <c r="Q5" s="2"/>
      <c r="R5" s="2"/>
      <c r="S5" s="2"/>
      <c r="T5" s="3"/>
      <c r="U5" s="3"/>
      <c r="V5" s="3"/>
    </row>
    <row r="6" spans="12:23" x14ac:dyDescent="0.25">
      <c r="L6" s="2"/>
      <c r="M6" s="3"/>
      <c r="N6" s="3"/>
      <c r="O6" s="3"/>
      <c r="P6" s="3"/>
      <c r="Q6" s="3"/>
      <c r="R6" s="3"/>
      <c r="S6" s="3"/>
      <c r="T6" s="3"/>
      <c r="U6" s="2"/>
      <c r="V6" s="2"/>
      <c r="W6" s="2"/>
    </row>
    <row r="7" spans="12:23" x14ac:dyDescent="0.25">
      <c r="L7" s="2"/>
      <c r="M7" s="3"/>
      <c r="N7" s="3" t="s">
        <v>1</v>
      </c>
      <c r="O7" s="3">
        <v>2</v>
      </c>
      <c r="P7" s="3">
        <v>3</v>
      </c>
      <c r="Q7" s="3">
        <v>4</v>
      </c>
      <c r="R7" s="3" t="s">
        <v>2</v>
      </c>
      <c r="S7" s="3" t="s">
        <v>3</v>
      </c>
      <c r="T7" s="3"/>
      <c r="U7" s="2"/>
      <c r="V7" s="2"/>
      <c r="W7" s="2"/>
    </row>
    <row r="8" spans="12:23" x14ac:dyDescent="0.25">
      <c r="L8" s="2"/>
      <c r="M8" s="23">
        <v>1</v>
      </c>
      <c r="N8" s="4">
        <v>0</v>
      </c>
      <c r="O8" s="4">
        <v>3.9E-2</v>
      </c>
      <c r="P8" s="4">
        <v>0.216</v>
      </c>
      <c r="Q8" s="4">
        <v>0.47099999999999997</v>
      </c>
      <c r="R8" s="4">
        <v>0.27500000000000002</v>
      </c>
      <c r="S8" s="24">
        <v>3.98</v>
      </c>
      <c r="T8" s="3"/>
      <c r="U8" s="2"/>
      <c r="V8" s="2"/>
      <c r="W8" s="2"/>
    </row>
    <row r="9" spans="12:23" x14ac:dyDescent="0.25">
      <c r="L9" s="2"/>
      <c r="M9" s="3"/>
      <c r="N9" s="3"/>
      <c r="O9" s="3"/>
      <c r="P9" s="3"/>
      <c r="Q9" s="3"/>
      <c r="R9" s="3"/>
      <c r="S9" s="3"/>
      <c r="T9" s="3"/>
      <c r="U9" s="2"/>
      <c r="V9" s="2"/>
      <c r="W9" s="2"/>
    </row>
    <row r="10" spans="12:23" x14ac:dyDescent="0.25">
      <c r="L10" s="2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spans="12:23" x14ac:dyDescent="0.25">
      <c r="L11" s="2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2:23" x14ac:dyDescent="0.25"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2:23" x14ac:dyDescent="0.25"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2:23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2:23" x14ac:dyDescent="0.25"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2:23" x14ac:dyDescent="0.25"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3:22" x14ac:dyDescent="0.25"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3:22" x14ac:dyDescent="0.25">
      <c r="M18" s="3"/>
      <c r="N18" s="3"/>
      <c r="O18" s="3"/>
      <c r="P18" s="3"/>
      <c r="Q18" s="3"/>
      <c r="R18" s="3"/>
      <c r="S18" s="3"/>
      <c r="T18" s="3"/>
      <c r="U18" s="3"/>
      <c r="V18" s="2"/>
    </row>
    <row r="19" spans="13:22" x14ac:dyDescent="0.25">
      <c r="M19" s="2"/>
      <c r="N19" s="3"/>
      <c r="O19" s="3"/>
      <c r="P19" s="3"/>
      <c r="Q19" s="3"/>
      <c r="R19" s="3"/>
      <c r="S19" s="3"/>
      <c r="T19" s="3"/>
      <c r="U19" s="3"/>
      <c r="V19" s="2"/>
    </row>
    <row r="20" spans="13:22" x14ac:dyDescent="0.25">
      <c r="M20" s="2"/>
      <c r="N20" s="2"/>
      <c r="O20" s="2"/>
      <c r="P20" s="2"/>
      <c r="Q20" s="2"/>
      <c r="R20" s="2"/>
      <c r="S20" s="2"/>
      <c r="T20" s="2"/>
      <c r="U20" s="2"/>
      <c r="V20" s="3"/>
    </row>
    <row r="21" spans="13:22" x14ac:dyDescent="0.25">
      <c r="M21" s="2"/>
      <c r="N21" s="3"/>
      <c r="O21" s="3"/>
      <c r="P21" s="3"/>
      <c r="Q21" s="3"/>
      <c r="R21" s="3"/>
      <c r="S21" s="3"/>
      <c r="T21" s="3"/>
      <c r="U21" s="3"/>
      <c r="V21" s="3"/>
    </row>
    <row r="22" spans="13:22" x14ac:dyDescent="0.25">
      <c r="M22" s="2"/>
      <c r="N22" s="3"/>
      <c r="O22" s="3" t="s">
        <v>1</v>
      </c>
      <c r="P22" s="3">
        <v>2</v>
      </c>
      <c r="Q22" s="3">
        <v>3</v>
      </c>
      <c r="R22" s="3">
        <v>4</v>
      </c>
      <c r="S22" s="3" t="s">
        <v>2</v>
      </c>
      <c r="T22" s="3" t="s">
        <v>3</v>
      </c>
      <c r="U22" s="3"/>
      <c r="V22" s="3"/>
    </row>
    <row r="23" spans="13:22" x14ac:dyDescent="0.25">
      <c r="M23" s="2"/>
      <c r="N23" s="23">
        <v>1</v>
      </c>
      <c r="O23" s="4">
        <v>0</v>
      </c>
      <c r="P23" s="4">
        <v>0.04</v>
      </c>
      <c r="Q23" s="4">
        <v>0.2</v>
      </c>
      <c r="R23" s="4">
        <v>0.56000000000000005</v>
      </c>
      <c r="S23" s="4">
        <v>0.2</v>
      </c>
      <c r="T23" s="39">
        <v>3.92</v>
      </c>
      <c r="U23" s="3"/>
      <c r="V23" s="3"/>
    </row>
    <row r="24" spans="13:22" x14ac:dyDescent="0.25">
      <c r="M24" s="2"/>
      <c r="N24" s="3"/>
      <c r="O24" s="3"/>
      <c r="P24" s="3"/>
      <c r="Q24" s="3"/>
      <c r="R24" s="3"/>
      <c r="S24" s="3"/>
      <c r="T24" s="3"/>
      <c r="U24" s="3"/>
      <c r="V24" s="3"/>
    </row>
    <row r="25" spans="13:22" x14ac:dyDescent="0.25">
      <c r="M25" s="2"/>
      <c r="N25" s="2"/>
      <c r="O25" s="2"/>
      <c r="P25" s="2"/>
      <c r="Q25" s="2"/>
      <c r="R25" s="2"/>
      <c r="S25" s="2"/>
      <c r="T25" s="2"/>
      <c r="U25" s="2"/>
      <c r="V25" s="3"/>
    </row>
    <row r="26" spans="13:22" x14ac:dyDescent="0.25"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3:22" x14ac:dyDescent="0.25">
      <c r="M27" s="2"/>
      <c r="N27" s="2"/>
      <c r="O27" s="2"/>
      <c r="P27" s="2"/>
      <c r="Q27" s="2"/>
      <c r="R27" s="2"/>
      <c r="S27" s="2"/>
      <c r="T27" s="2"/>
      <c r="U27" s="2"/>
      <c r="V27" s="3"/>
    </row>
    <row r="28" spans="13:22" x14ac:dyDescent="0.25"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3:22" x14ac:dyDescent="0.25">
      <c r="M29" s="3"/>
      <c r="N29" s="3"/>
      <c r="O29" s="3"/>
      <c r="P29" s="3"/>
      <c r="Q29" s="3"/>
      <c r="R29" s="3"/>
      <c r="S29" s="3"/>
      <c r="T29" s="3"/>
      <c r="U29" s="3"/>
      <c r="V29" s="3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X99"/>
  <sheetViews>
    <sheetView showGridLines="0" workbookViewId="0">
      <selection activeCell="X121" sqref="X121"/>
    </sheetView>
  </sheetViews>
  <sheetFormatPr defaultRowHeight="15" x14ac:dyDescent="0.25"/>
  <cols>
    <col min="2" max="2" width="25.85546875" customWidth="1"/>
  </cols>
  <sheetData>
    <row r="3" spans="10:24" x14ac:dyDescent="0.25">
      <c r="L3" s="2"/>
      <c r="M3" s="2"/>
      <c r="N3" s="2"/>
      <c r="O3" s="2"/>
      <c r="P3" s="2"/>
      <c r="Q3" s="2"/>
      <c r="R3" s="2"/>
      <c r="S3" s="2"/>
      <c r="T3" s="2"/>
      <c r="U3" s="2"/>
    </row>
    <row r="4" spans="10:24" x14ac:dyDescent="0.25"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0:24" x14ac:dyDescent="0.25"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0:24" x14ac:dyDescent="0.25"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0:24" x14ac:dyDescent="0.25">
      <c r="J7" s="2"/>
      <c r="K7" s="2"/>
      <c r="L7" s="2"/>
      <c r="M7" s="2"/>
      <c r="N7" s="3"/>
      <c r="O7" s="3"/>
      <c r="P7" s="3"/>
      <c r="Q7" s="3"/>
      <c r="R7" s="3"/>
      <c r="S7" s="3"/>
      <c r="T7" s="3"/>
      <c r="U7" s="2"/>
      <c r="V7" s="3"/>
      <c r="W7" s="2"/>
      <c r="X7" s="2"/>
    </row>
    <row r="8" spans="10:24" x14ac:dyDescent="0.25">
      <c r="J8" s="2"/>
      <c r="K8" s="2"/>
      <c r="L8" s="2"/>
      <c r="M8" s="2"/>
      <c r="N8" s="3" t="s">
        <v>41</v>
      </c>
      <c r="O8" s="3" t="s">
        <v>42</v>
      </c>
      <c r="P8" s="3" t="s">
        <v>43</v>
      </c>
      <c r="Q8" s="3" t="s">
        <v>44</v>
      </c>
      <c r="R8" s="3" t="s">
        <v>45</v>
      </c>
      <c r="S8" s="3" t="s">
        <v>46</v>
      </c>
      <c r="T8" s="3" t="s">
        <v>10</v>
      </c>
      <c r="U8" s="2"/>
      <c r="V8" s="3"/>
      <c r="W8" s="2"/>
      <c r="X8" s="2"/>
    </row>
    <row r="9" spans="10:24" x14ac:dyDescent="0.25">
      <c r="J9" s="2"/>
      <c r="K9" s="2"/>
      <c r="L9" s="2"/>
      <c r="M9" s="2"/>
      <c r="N9" s="3">
        <v>25</v>
      </c>
      <c r="O9" s="3">
        <v>2</v>
      </c>
      <c r="P9" s="3">
        <v>3</v>
      </c>
      <c r="Q9" s="3">
        <v>11</v>
      </c>
      <c r="R9" s="3">
        <v>4</v>
      </c>
      <c r="S9" s="3">
        <v>1</v>
      </c>
      <c r="T9" s="3">
        <v>2</v>
      </c>
      <c r="U9" s="2"/>
      <c r="V9" s="3"/>
      <c r="W9" s="2"/>
      <c r="X9" s="2"/>
    </row>
    <row r="10" spans="10:24" x14ac:dyDescent="0.25"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3"/>
      <c r="W10" s="2"/>
      <c r="X10" s="2"/>
    </row>
    <row r="11" spans="10:24" x14ac:dyDescent="0.25"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0:24" x14ac:dyDescent="0.25"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0:24" x14ac:dyDescent="0.25">
      <c r="K13" s="2"/>
      <c r="L13" s="2"/>
      <c r="M13" s="3"/>
      <c r="N13" s="3"/>
      <c r="O13" s="3"/>
      <c r="P13" s="3"/>
      <c r="Q13" s="3"/>
      <c r="R13" s="3"/>
      <c r="S13" s="3"/>
      <c r="T13" s="3"/>
      <c r="U13" s="2"/>
      <c r="V13" s="3"/>
    </row>
    <row r="14" spans="10:24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0:24" x14ac:dyDescent="0.25">
      <c r="M15" s="3"/>
      <c r="N15" s="3"/>
      <c r="O15" s="3"/>
      <c r="P15" s="3"/>
      <c r="Q15" s="3"/>
      <c r="R15" s="3"/>
      <c r="S15" s="3"/>
      <c r="T15" s="3"/>
    </row>
    <row r="16" spans="10:24" x14ac:dyDescent="0.25">
      <c r="M16" s="3"/>
      <c r="N16" s="3"/>
      <c r="O16" s="3"/>
      <c r="P16" s="3"/>
      <c r="Q16" s="3"/>
      <c r="R16" s="3"/>
      <c r="S16" s="3"/>
      <c r="T16" s="3"/>
    </row>
    <row r="17" spans="11:21" x14ac:dyDescent="0.25">
      <c r="M17" s="3"/>
      <c r="N17" s="3"/>
      <c r="O17" s="3"/>
      <c r="P17" s="3"/>
      <c r="Q17" s="3"/>
      <c r="R17" s="3"/>
      <c r="S17" s="3"/>
      <c r="T17" s="3"/>
    </row>
    <row r="18" spans="11:21" x14ac:dyDescent="0.25">
      <c r="M18" s="3"/>
      <c r="N18" s="3"/>
      <c r="O18" s="3"/>
      <c r="P18" s="3"/>
      <c r="Q18" s="3"/>
      <c r="R18" s="3"/>
      <c r="S18" s="3"/>
      <c r="T18" s="3"/>
    </row>
    <row r="19" spans="11:21" x14ac:dyDescent="0.25">
      <c r="L19" s="2"/>
      <c r="M19" s="3"/>
      <c r="N19" s="3"/>
      <c r="O19" s="3"/>
      <c r="P19" s="3"/>
      <c r="Q19" s="3"/>
      <c r="R19" s="3"/>
      <c r="S19" s="3"/>
      <c r="T19" s="3"/>
    </row>
    <row r="20" spans="11:21" x14ac:dyDescent="0.25">
      <c r="L20" s="2"/>
      <c r="M20" s="2"/>
      <c r="N20" s="2"/>
      <c r="O20" s="2"/>
      <c r="P20" s="2"/>
      <c r="Q20" s="2"/>
      <c r="R20" s="2"/>
      <c r="S20" s="2"/>
      <c r="T20" s="3"/>
    </row>
    <row r="21" spans="11:21" x14ac:dyDescent="0.25">
      <c r="K21" s="2"/>
      <c r="L21" s="2"/>
      <c r="M21" s="2"/>
      <c r="N21" s="2"/>
      <c r="O21" s="2"/>
      <c r="P21" s="2"/>
      <c r="Q21" s="2"/>
      <c r="R21" s="2"/>
      <c r="S21" s="2"/>
      <c r="T21" s="3"/>
      <c r="U21" s="2"/>
    </row>
    <row r="22" spans="11:21" ht="16.5" customHeight="1" x14ac:dyDescent="0.25">
      <c r="K22" s="2"/>
      <c r="L22" s="2"/>
      <c r="M22" s="3"/>
      <c r="N22" s="3"/>
      <c r="O22" s="3"/>
      <c r="P22" s="3"/>
      <c r="Q22" s="3"/>
      <c r="R22" s="3"/>
      <c r="S22" s="3"/>
      <c r="T22" s="3"/>
      <c r="U22" s="2"/>
    </row>
    <row r="23" spans="11:21" ht="17.25" customHeight="1" x14ac:dyDescent="0.25">
      <c r="K23" s="2"/>
      <c r="L23" s="2"/>
      <c r="M23" s="3"/>
      <c r="N23" s="3" t="s">
        <v>47</v>
      </c>
      <c r="O23" s="3" t="s">
        <v>48</v>
      </c>
      <c r="P23" s="3" t="s">
        <v>49</v>
      </c>
      <c r="Q23" s="3" t="s">
        <v>10</v>
      </c>
      <c r="R23" s="3" t="s">
        <v>50</v>
      </c>
      <c r="S23" s="3"/>
      <c r="T23" s="3"/>
      <c r="U23" s="2"/>
    </row>
    <row r="24" spans="11:21" ht="16.5" customHeight="1" x14ac:dyDescent="0.25">
      <c r="K24" s="2"/>
      <c r="L24" s="2"/>
      <c r="M24" s="3"/>
      <c r="N24" s="40">
        <v>5</v>
      </c>
      <c r="O24" s="40">
        <v>12</v>
      </c>
      <c r="P24" s="40">
        <v>8</v>
      </c>
      <c r="Q24" s="40">
        <v>0</v>
      </c>
      <c r="R24" s="40">
        <v>0</v>
      </c>
      <c r="S24" s="3"/>
      <c r="T24" s="3"/>
      <c r="U24" s="2"/>
    </row>
    <row r="25" spans="11:21" x14ac:dyDescent="0.25">
      <c r="K25" s="2"/>
      <c r="L25" s="2"/>
      <c r="M25" s="3"/>
      <c r="N25" s="3"/>
      <c r="O25" s="3"/>
      <c r="P25" s="3"/>
      <c r="Q25" s="3"/>
      <c r="R25" s="3"/>
      <c r="S25" s="3"/>
      <c r="T25" s="3"/>
      <c r="U25" s="2"/>
    </row>
    <row r="26" spans="11:21" x14ac:dyDescent="0.25">
      <c r="K26" s="2"/>
      <c r="L26" s="2"/>
      <c r="M26" s="3"/>
      <c r="N26" s="3"/>
      <c r="O26" s="3"/>
      <c r="P26" s="3"/>
      <c r="Q26" s="3"/>
      <c r="R26" s="3"/>
      <c r="S26" s="3"/>
      <c r="T26" s="3"/>
      <c r="U26" s="2"/>
    </row>
    <row r="27" spans="11:21" x14ac:dyDescent="0.25">
      <c r="L27" s="2"/>
      <c r="M27" s="2"/>
      <c r="N27" s="2"/>
      <c r="O27" s="2"/>
      <c r="P27" s="2"/>
      <c r="Q27" s="2"/>
      <c r="R27" s="2"/>
      <c r="S27" s="2"/>
      <c r="T27" s="2"/>
    </row>
    <row r="28" spans="11:21" x14ac:dyDescent="0.25">
      <c r="L28" s="2"/>
      <c r="M28" s="2"/>
      <c r="N28" s="2"/>
      <c r="O28" s="2"/>
      <c r="P28" s="2"/>
      <c r="Q28" s="2"/>
      <c r="R28" s="2"/>
      <c r="S28" s="2"/>
      <c r="T28" s="2"/>
    </row>
    <row r="29" spans="11:21" x14ac:dyDescent="0.25">
      <c r="L29" s="2"/>
      <c r="M29" s="2"/>
      <c r="N29" s="2"/>
      <c r="O29" s="2"/>
      <c r="P29" s="2"/>
      <c r="Q29" s="2"/>
      <c r="R29" s="2"/>
      <c r="S29" s="2"/>
      <c r="T29" s="2"/>
    </row>
    <row r="42" spans="2:10" ht="33.75" customHeight="1" x14ac:dyDescent="0.25">
      <c r="B42" s="42" t="s">
        <v>52</v>
      </c>
      <c r="C42" s="43"/>
      <c r="D42" s="43"/>
      <c r="E42" s="43"/>
      <c r="F42" s="43"/>
      <c r="G42" s="43"/>
      <c r="H42" s="43"/>
      <c r="I42" s="43"/>
      <c r="J42" s="44"/>
    </row>
    <row r="43" spans="2:10" x14ac:dyDescent="0.25">
      <c r="B43" s="5"/>
      <c r="C43" s="50" t="s">
        <v>16</v>
      </c>
      <c r="D43" s="50"/>
      <c r="E43" s="50" t="s">
        <v>17</v>
      </c>
      <c r="F43" s="50"/>
      <c r="G43" s="51" t="s">
        <v>18</v>
      </c>
      <c r="H43" s="51"/>
      <c r="I43" s="50" t="s">
        <v>17</v>
      </c>
      <c r="J43" s="52"/>
    </row>
    <row r="44" spans="2:10" ht="120" x14ac:dyDescent="0.25">
      <c r="B44" s="8" t="s">
        <v>51</v>
      </c>
      <c r="C44" s="54">
        <v>48</v>
      </c>
      <c r="D44" s="54"/>
      <c r="E44" s="56">
        <v>0.77400000000000002</v>
      </c>
      <c r="F44" s="56"/>
      <c r="G44" s="60">
        <v>14</v>
      </c>
      <c r="H44" s="60"/>
      <c r="I44" s="56">
        <v>0.22600000000000001</v>
      </c>
      <c r="J44" s="62"/>
    </row>
    <row r="45" spans="2:10" ht="48" x14ac:dyDescent="0.25">
      <c r="B45" s="9" t="s">
        <v>53</v>
      </c>
      <c r="C45" s="53">
        <v>39</v>
      </c>
      <c r="D45" s="53"/>
      <c r="E45" s="57">
        <v>0.629</v>
      </c>
      <c r="F45" s="57"/>
      <c r="G45" s="59">
        <v>23</v>
      </c>
      <c r="H45" s="59"/>
      <c r="I45" s="57">
        <v>0.371</v>
      </c>
      <c r="J45" s="63"/>
    </row>
    <row r="46" spans="2:10" ht="24" x14ac:dyDescent="0.25">
      <c r="B46" s="8" t="s">
        <v>54</v>
      </c>
      <c r="C46" s="54">
        <v>55</v>
      </c>
      <c r="D46" s="54"/>
      <c r="E46" s="56">
        <v>0.88700000000000001</v>
      </c>
      <c r="F46" s="56"/>
      <c r="G46" s="60">
        <v>7</v>
      </c>
      <c r="H46" s="60"/>
      <c r="I46" s="56">
        <v>0.113</v>
      </c>
      <c r="J46" s="62"/>
    </row>
    <row r="47" spans="2:10" ht="24" x14ac:dyDescent="0.25">
      <c r="B47" s="18" t="s">
        <v>55</v>
      </c>
      <c r="C47" s="55">
        <v>47</v>
      </c>
      <c r="D47" s="55"/>
      <c r="E47" s="58">
        <v>0.75800000000000001</v>
      </c>
      <c r="F47" s="58"/>
      <c r="G47" s="61">
        <v>15</v>
      </c>
      <c r="H47" s="61"/>
      <c r="I47" s="58">
        <v>0.24199999999999999</v>
      </c>
      <c r="J47" s="64"/>
    </row>
    <row r="49" spans="11:22" x14ac:dyDescent="0.25"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1:22" x14ac:dyDescent="0.25"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1:22" x14ac:dyDescent="0.25"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1:22" x14ac:dyDescent="0.25">
      <c r="K52" s="2"/>
      <c r="L52" s="2"/>
      <c r="M52" s="2"/>
      <c r="N52" s="3" t="s">
        <v>56</v>
      </c>
      <c r="O52" s="3" t="s">
        <v>57</v>
      </c>
      <c r="P52" s="3" t="s">
        <v>58</v>
      </c>
      <c r="Q52" s="3" t="s">
        <v>59</v>
      </c>
      <c r="R52" s="3"/>
      <c r="S52" s="2"/>
      <c r="T52" s="2"/>
      <c r="U52" s="2"/>
      <c r="V52" s="2"/>
    </row>
    <row r="53" spans="11:22" x14ac:dyDescent="0.25">
      <c r="K53" s="2"/>
      <c r="L53" s="2"/>
      <c r="M53" s="2"/>
      <c r="N53" s="40">
        <v>10</v>
      </c>
      <c r="O53" s="40">
        <v>1</v>
      </c>
      <c r="P53" s="40">
        <v>4</v>
      </c>
      <c r="Q53" s="40">
        <v>33</v>
      </c>
      <c r="R53" s="4"/>
      <c r="S53" s="2"/>
      <c r="T53" s="2"/>
      <c r="U53" s="2"/>
      <c r="V53" s="2"/>
    </row>
    <row r="54" spans="11:22" x14ac:dyDescent="0.25"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1:22" x14ac:dyDescent="0.25"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1:22" x14ac:dyDescent="0.25"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67" spans="12:20" x14ac:dyDescent="0.25">
      <c r="M67" s="2"/>
      <c r="N67" s="2"/>
      <c r="O67" s="2"/>
      <c r="P67" s="2"/>
      <c r="Q67" s="2"/>
      <c r="R67" s="2"/>
      <c r="S67" s="2"/>
      <c r="T67" s="2"/>
    </row>
    <row r="68" spans="12:20" x14ac:dyDescent="0.25">
      <c r="M68" s="2"/>
      <c r="N68" s="2"/>
      <c r="O68" s="2"/>
      <c r="P68" s="2"/>
      <c r="Q68" s="2"/>
      <c r="R68" s="2"/>
      <c r="S68" s="2"/>
      <c r="T68" s="2"/>
    </row>
    <row r="69" spans="12:20" x14ac:dyDescent="0.25">
      <c r="L69" s="2"/>
      <c r="M69" s="2"/>
      <c r="N69" s="2"/>
      <c r="O69" s="2"/>
      <c r="P69" s="2"/>
      <c r="Q69" s="2"/>
      <c r="R69" s="2"/>
      <c r="S69" s="2"/>
      <c r="T69" s="2"/>
    </row>
    <row r="70" spans="12:20" x14ac:dyDescent="0.25">
      <c r="L70" s="2"/>
      <c r="M70" s="2"/>
      <c r="N70" s="3"/>
      <c r="O70" s="3"/>
      <c r="P70" s="3"/>
      <c r="Q70" s="3"/>
      <c r="R70" s="3"/>
      <c r="S70" s="3"/>
      <c r="T70" s="2"/>
    </row>
    <row r="71" spans="12:20" x14ac:dyDescent="0.25">
      <c r="L71" s="2"/>
      <c r="M71" s="2"/>
      <c r="N71" s="3"/>
      <c r="O71" s="3"/>
      <c r="P71" s="3"/>
      <c r="Q71" s="3"/>
      <c r="R71" s="3"/>
      <c r="S71" s="3"/>
      <c r="T71" s="2"/>
    </row>
    <row r="72" spans="12:20" x14ac:dyDescent="0.25">
      <c r="L72" s="2"/>
      <c r="M72" s="2"/>
      <c r="N72" s="3" t="s">
        <v>60</v>
      </c>
      <c r="O72" s="3" t="s">
        <v>61</v>
      </c>
      <c r="P72" s="3" t="s">
        <v>62</v>
      </c>
      <c r="Q72" s="3" t="s">
        <v>63</v>
      </c>
      <c r="R72" s="3" t="s">
        <v>64</v>
      </c>
      <c r="S72" s="3"/>
      <c r="T72" s="2"/>
    </row>
    <row r="73" spans="12:20" x14ac:dyDescent="0.25">
      <c r="L73" s="2"/>
      <c r="M73" s="2"/>
      <c r="N73" s="3">
        <v>1</v>
      </c>
      <c r="O73" s="3">
        <v>13</v>
      </c>
      <c r="P73" s="3">
        <v>15</v>
      </c>
      <c r="Q73" s="3">
        <v>3</v>
      </c>
      <c r="R73" s="3">
        <v>7</v>
      </c>
      <c r="S73" s="3"/>
      <c r="T73" s="2"/>
    </row>
    <row r="74" spans="12:20" x14ac:dyDescent="0.25">
      <c r="L74" s="2"/>
      <c r="M74" s="2"/>
      <c r="N74" s="3"/>
      <c r="O74" s="3"/>
      <c r="P74" s="3"/>
      <c r="Q74" s="3"/>
      <c r="R74" s="3"/>
      <c r="S74" s="3"/>
      <c r="T74" s="2"/>
    </row>
    <row r="75" spans="12:20" x14ac:dyDescent="0.25">
      <c r="L75" s="2"/>
      <c r="M75" s="2"/>
      <c r="N75" s="3"/>
      <c r="O75" s="3"/>
      <c r="P75" s="3"/>
      <c r="Q75" s="3"/>
      <c r="R75" s="3"/>
      <c r="S75" s="3"/>
      <c r="T75" s="2"/>
    </row>
    <row r="76" spans="12:20" x14ac:dyDescent="0.25">
      <c r="L76" s="2"/>
      <c r="M76" s="2"/>
      <c r="N76" s="3"/>
      <c r="O76" s="3"/>
      <c r="P76" s="3"/>
      <c r="Q76" s="3"/>
      <c r="R76" s="3"/>
      <c r="S76" s="3"/>
      <c r="T76" s="2"/>
    </row>
    <row r="77" spans="12:20" x14ac:dyDescent="0.25">
      <c r="M77" s="2"/>
      <c r="N77" s="2"/>
      <c r="O77" s="2"/>
      <c r="P77" s="2"/>
      <c r="Q77" s="2"/>
      <c r="R77" s="2"/>
      <c r="S77" s="2"/>
    </row>
    <row r="91" spans="11:20" x14ac:dyDescent="0.25">
      <c r="K91" s="2"/>
      <c r="L91" s="2"/>
      <c r="M91" s="2"/>
      <c r="N91" s="2"/>
      <c r="O91" s="2"/>
      <c r="P91" s="2"/>
      <c r="Q91" s="2"/>
      <c r="R91" s="2"/>
      <c r="S91" s="2"/>
      <c r="T91" s="2"/>
    </row>
    <row r="92" spans="11:20" x14ac:dyDescent="0.25">
      <c r="K92" s="2"/>
      <c r="L92" s="2"/>
      <c r="M92" s="2"/>
      <c r="N92" s="2"/>
      <c r="O92" s="2"/>
      <c r="P92" s="2"/>
      <c r="Q92" s="2"/>
      <c r="R92" s="2"/>
      <c r="S92" s="2"/>
      <c r="T92" s="2"/>
    </row>
    <row r="93" spans="11:20" x14ac:dyDescent="0.25">
      <c r="K93" s="2"/>
      <c r="L93" s="2"/>
      <c r="M93" s="2"/>
      <c r="N93" s="3"/>
      <c r="O93" s="3"/>
      <c r="P93" s="3"/>
      <c r="Q93" s="3"/>
      <c r="R93" s="2"/>
      <c r="S93" s="2"/>
      <c r="T93" s="2"/>
    </row>
    <row r="94" spans="11:20" x14ac:dyDescent="0.25">
      <c r="K94" s="2"/>
      <c r="L94" s="2"/>
      <c r="M94" s="2"/>
      <c r="N94" s="3" t="s">
        <v>65</v>
      </c>
      <c r="O94" s="3" t="s">
        <v>66</v>
      </c>
      <c r="P94" s="3" t="s">
        <v>67</v>
      </c>
      <c r="Q94" s="3" t="s">
        <v>68</v>
      </c>
      <c r="R94" s="2"/>
      <c r="S94" s="2"/>
      <c r="T94" s="2"/>
    </row>
    <row r="95" spans="11:20" x14ac:dyDescent="0.25">
      <c r="K95" s="2"/>
      <c r="L95" s="2"/>
      <c r="M95" s="2"/>
      <c r="N95" s="3">
        <v>5</v>
      </c>
      <c r="O95" s="3">
        <v>8</v>
      </c>
      <c r="P95" s="3">
        <v>7</v>
      </c>
      <c r="Q95" s="3">
        <v>24</v>
      </c>
      <c r="R95" s="2"/>
      <c r="S95" s="2"/>
      <c r="T95" s="2"/>
    </row>
    <row r="96" spans="11:20" x14ac:dyDescent="0.25">
      <c r="K96" s="2"/>
      <c r="L96" s="2"/>
      <c r="M96" s="2"/>
      <c r="N96" s="3"/>
      <c r="O96" s="3"/>
      <c r="P96" s="3"/>
      <c r="Q96" s="3"/>
      <c r="R96" s="2"/>
      <c r="S96" s="2"/>
      <c r="T96" s="2"/>
    </row>
    <row r="97" spans="11:20" x14ac:dyDescent="0.25">
      <c r="K97" s="2"/>
      <c r="L97" s="2"/>
      <c r="M97" s="2"/>
      <c r="N97" s="2"/>
      <c r="O97" s="2"/>
      <c r="P97" s="2"/>
      <c r="Q97" s="2"/>
      <c r="R97" s="2"/>
      <c r="S97" s="2"/>
      <c r="T97" s="2"/>
    </row>
    <row r="98" spans="11:20" x14ac:dyDescent="0.25">
      <c r="K98" s="2"/>
      <c r="L98" s="2"/>
      <c r="M98" s="2"/>
      <c r="N98" s="2"/>
      <c r="O98" s="2"/>
      <c r="P98" s="2"/>
      <c r="Q98" s="2"/>
      <c r="R98" s="2"/>
      <c r="S98" s="2"/>
      <c r="T98" s="2"/>
    </row>
    <row r="99" spans="11:20" x14ac:dyDescent="0.25">
      <c r="K99" s="2"/>
      <c r="L99" s="2"/>
      <c r="M99" s="2"/>
      <c r="N99" s="2"/>
      <c r="O99" s="2"/>
      <c r="P99" s="2"/>
      <c r="Q99" s="2"/>
      <c r="R99" s="2"/>
      <c r="S99" s="2"/>
      <c r="T99" s="2"/>
    </row>
  </sheetData>
  <mergeCells count="21">
    <mergeCell ref="G45:H45"/>
    <mergeCell ref="G46:H46"/>
    <mergeCell ref="G47:H47"/>
    <mergeCell ref="I44:J44"/>
    <mergeCell ref="I45:J45"/>
    <mergeCell ref="I46:J46"/>
    <mergeCell ref="I47:J47"/>
    <mergeCell ref="G44:H44"/>
    <mergeCell ref="C45:D45"/>
    <mergeCell ref="C46:D46"/>
    <mergeCell ref="C47:D47"/>
    <mergeCell ref="E44:F44"/>
    <mergeCell ref="E45:F45"/>
    <mergeCell ref="E46:F46"/>
    <mergeCell ref="E47:F47"/>
    <mergeCell ref="C44:D44"/>
    <mergeCell ref="C43:D43"/>
    <mergeCell ref="E43:F43"/>
    <mergeCell ref="G43:H43"/>
    <mergeCell ref="I43:J43"/>
    <mergeCell ref="B42:J42"/>
  </mergeCells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7</vt:i4>
      </vt:variant>
    </vt:vector>
  </HeadingPairs>
  <TitlesOfParts>
    <vt:vector size="7" baseType="lpstr">
      <vt:lpstr>Fase de formació</vt:lpstr>
      <vt:lpstr>Període de Recerca</vt:lpstr>
      <vt:lpstr>Periode de recerca (Elab. Tesi)</vt:lpstr>
      <vt:lpstr>Org. i Sup. Admin.</vt:lpstr>
      <vt:lpstr>Mitjans</vt:lpstr>
      <vt:lpstr>Valoració Global</vt:lpstr>
      <vt:lpstr>Dades personals i acadèmiques</vt:lpstr>
    </vt:vector>
  </TitlesOfParts>
  <Company>UPCnet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UPCnet</dc:creator>
  <cp:lastModifiedBy>UPC</cp:lastModifiedBy>
  <dcterms:created xsi:type="dcterms:W3CDTF">2012-10-22T09:51:14Z</dcterms:created>
  <dcterms:modified xsi:type="dcterms:W3CDTF">2012-12-11T12:01:52Z</dcterms:modified>
</cp:coreProperties>
</file>