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<sst xmlns="http://schemas.openxmlformats.org/spreadsheetml/2006/main" count="124" uniqueCount="74">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</sst>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1536857174208361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7.0999999999999994E-2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21429355209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0.14299999999999999</c:v>
                </c:pt>
                <c:pt idx="1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690542891629195E-2"/>
                  <c:y val="-6.503501696434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981442673168222E-2"/>
                  <c:y val="-6.503501696434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0.28599999999999998</c:v>
                </c:pt>
                <c:pt idx="1">
                  <c:v>0.214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483485583358176"/>
                  <c:y val="-6.3365469560207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561326307826378"/>
                  <c:y val="-6.82903783368542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0.57099999999999995</c:v>
                </c:pt>
                <c:pt idx="1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7721088"/>
        <c:axId val="28602752"/>
      </c:barChart>
      <c:catAx>
        <c:axId val="27721088"/>
        <c:scaling>
          <c:orientation val="maxMin"/>
        </c:scaling>
        <c:delete val="1"/>
        <c:axPos val="l"/>
        <c:majorTickMark val="out"/>
        <c:minorTickMark val="none"/>
        <c:tickLblPos val="none"/>
        <c:crossAx val="28602752"/>
        <c:crosses val="autoZero"/>
        <c:auto val="1"/>
        <c:lblAlgn val="ctr"/>
        <c:lblOffset val="100"/>
        <c:noMultiLvlLbl val="0"/>
      </c:catAx>
      <c:valAx>
        <c:axId val="286027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7721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3.7692307692307692</c:v>
                </c:pt>
                <c:pt idx="1">
                  <c:v>4</c:v>
                </c:pt>
                <c:pt idx="2">
                  <c:v>3.4615384615384617</c:v>
                </c:pt>
                <c:pt idx="3">
                  <c:v>3.6923076923076925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7545600"/>
        <c:axId val="27547136"/>
      </c:barChart>
      <c:catAx>
        <c:axId val="275456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7547136"/>
        <c:crosses val="autoZero"/>
        <c:auto val="1"/>
        <c:lblAlgn val="ctr"/>
        <c:lblOffset val="100"/>
        <c:noMultiLvlLbl val="0"/>
      </c:catAx>
      <c:valAx>
        <c:axId val="2754713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7545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3361034164358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80332409972299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467220683287165E-3"/>
                  <c:y val="-4.9474140407773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0.125</c:v>
                </c:pt>
                <c:pt idx="1">
                  <c:v>0.125</c:v>
                </c:pt>
                <c:pt idx="2">
                  <c:v>6.7000000000000004E-2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80332409972299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474462160374066E-2"/>
                  <c:y val="-4.6998086278176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927054478301015E-2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0.125</c:v>
                </c:pt>
                <c:pt idx="1">
                  <c:v>0.25</c:v>
                </c:pt>
                <c:pt idx="2">
                  <c:v>0.13300000000000001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6550410423073843E-2"/>
                  <c:y val="-4.69938010995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9481754531375E-2"/>
                  <c:y val="-4.6993411537843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8500592550584914E-2"/>
                  <c:y val="-4.6991658510218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0.438</c:v>
                </c:pt>
                <c:pt idx="1">
                  <c:v>0.188</c:v>
                </c:pt>
                <c:pt idx="2">
                  <c:v>0.4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08766113377115E-2"/>
                  <c:y val="-4.6993021976149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107044444929153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4949215143120954E-2"/>
                  <c:y val="-4.7000618429189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0.312</c:v>
                </c:pt>
                <c:pt idx="1">
                  <c:v>0.438</c:v>
                </c:pt>
                <c:pt idx="2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0189440"/>
        <c:axId val="30190976"/>
      </c:barChart>
      <c:catAx>
        <c:axId val="301894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90976"/>
        <c:crosses val="autoZero"/>
        <c:auto val="1"/>
        <c:lblAlgn val="ctr"/>
        <c:lblOffset val="100"/>
        <c:noMultiLvlLbl val="0"/>
      </c:catAx>
      <c:valAx>
        <c:axId val="301909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189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3.7857142857142856</c:v>
                </c:pt>
                <c:pt idx="1">
                  <c:v>3.7857142857142856</c:v>
                </c:pt>
                <c:pt idx="2">
                  <c:v>4.0714285714285712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0008064"/>
        <c:axId val="30009600"/>
      </c:barChart>
      <c:catAx>
        <c:axId val="300080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09600"/>
        <c:crosses val="autoZero"/>
        <c:auto val="1"/>
        <c:lblAlgn val="ctr"/>
        <c:lblOffset val="100"/>
        <c:noMultiLvlLbl val="0"/>
      </c:catAx>
      <c:valAx>
        <c:axId val="3000960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000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40198840436203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6.2E-2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796136571237315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515700580396035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29795840"/>
        <c:axId val="29797376"/>
      </c:barChart>
      <c:catAx>
        <c:axId val="29795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29797376"/>
        <c:crosses val="autoZero"/>
        <c:auto val="1"/>
        <c:lblAlgn val="ctr"/>
        <c:lblOffset val="100"/>
        <c:noMultiLvlLbl val="0"/>
      </c:catAx>
      <c:valAx>
        <c:axId val="297973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29795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29868416"/>
        <c:axId val="29869952"/>
      </c:barChart>
      <c:catAx>
        <c:axId val="29868416"/>
        <c:scaling>
          <c:orientation val="minMax"/>
        </c:scaling>
        <c:delete val="1"/>
        <c:axPos val="l"/>
        <c:majorTickMark val="out"/>
        <c:minorTickMark val="none"/>
        <c:tickLblPos val="none"/>
        <c:crossAx val="29869952"/>
        <c:crosses val="autoZero"/>
        <c:auto val="1"/>
        <c:lblAlgn val="ctr"/>
        <c:lblOffset val="100"/>
        <c:noMultiLvlLbl val="0"/>
      </c:catAx>
      <c:valAx>
        <c:axId val="29869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986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0119808"/>
        <c:axId val="30121344"/>
      </c:barChart>
      <c:catAx>
        <c:axId val="30119808"/>
        <c:scaling>
          <c:orientation val="maxMin"/>
        </c:scaling>
        <c:delete val="1"/>
        <c:axPos val="l"/>
        <c:majorTickMark val="out"/>
        <c:minorTickMark val="none"/>
        <c:tickLblPos val="none"/>
        <c:crossAx val="30121344"/>
        <c:crosses val="autoZero"/>
        <c:auto val="1"/>
        <c:lblAlgn val="ctr"/>
        <c:lblOffset val="100"/>
        <c:noMultiLvlLbl val="0"/>
      </c:catAx>
      <c:valAx>
        <c:axId val="301213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119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9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08064"/>
        <c:axId val="32009600"/>
      </c:barChart>
      <c:catAx>
        <c:axId val="32008064"/>
        <c:scaling>
          <c:orientation val="maxMin"/>
        </c:scaling>
        <c:delete val="1"/>
        <c:axPos val="l"/>
        <c:majorTickMark val="out"/>
        <c:minorTickMark val="none"/>
        <c:tickLblPos val="none"/>
        <c:crossAx val="32009600"/>
        <c:crosses val="autoZero"/>
        <c:auto val="1"/>
        <c:lblAlgn val="ctr"/>
        <c:lblOffset val="100"/>
        <c:noMultiLvlLbl val="0"/>
      </c:catAx>
      <c:valAx>
        <c:axId val="320096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00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6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44160"/>
        <c:axId val="32045696"/>
      </c:barChart>
      <c:catAx>
        <c:axId val="32044160"/>
        <c:scaling>
          <c:orientation val="maxMin"/>
        </c:scaling>
        <c:delete val="1"/>
        <c:axPos val="l"/>
        <c:majorTickMark val="out"/>
        <c:minorTickMark val="none"/>
        <c:tickLblPos val="none"/>
        <c:crossAx val="32045696"/>
        <c:crosses val="autoZero"/>
        <c:auto val="1"/>
        <c:lblAlgn val="ctr"/>
        <c:lblOffset val="100"/>
        <c:noMultiLvlLbl val="0"/>
      </c:catAx>
      <c:valAx>
        <c:axId val="320456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044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73120"/>
        <c:axId val="31574656"/>
      </c:barChart>
      <c:catAx>
        <c:axId val="31573120"/>
        <c:scaling>
          <c:orientation val="maxMin"/>
        </c:scaling>
        <c:delete val="1"/>
        <c:axPos val="l"/>
        <c:majorTickMark val="out"/>
        <c:minorTickMark val="none"/>
        <c:tickLblPos val="none"/>
        <c:crossAx val="31574656"/>
        <c:crosses val="autoZero"/>
        <c:auto val="1"/>
        <c:lblAlgn val="ctr"/>
        <c:lblOffset val="100"/>
        <c:noMultiLvlLbl val="0"/>
      </c:catAx>
      <c:valAx>
        <c:axId val="315746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573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4448"/>
        <c:axId val="32105984"/>
      </c:barChart>
      <c:catAx>
        <c:axId val="32104448"/>
        <c:scaling>
          <c:orientation val="maxMin"/>
        </c:scaling>
        <c:delete val="1"/>
        <c:axPos val="l"/>
        <c:majorTickMark val="out"/>
        <c:minorTickMark val="none"/>
        <c:tickLblPos val="none"/>
        <c:crossAx val="32105984"/>
        <c:crosses val="autoZero"/>
        <c:auto val="1"/>
        <c:lblAlgn val="ctr"/>
        <c:lblOffset val="100"/>
        <c:noMultiLvlLbl val="0"/>
      </c:catAx>
      <c:valAx>
        <c:axId val="32105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104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4.4545454545454541</c:v>
                </c:pt>
                <c:pt idx="1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9186688"/>
        <c:axId val="29188480"/>
      </c:barChart>
      <c:catAx>
        <c:axId val="29186688"/>
        <c:scaling>
          <c:orientation val="maxMin"/>
        </c:scaling>
        <c:delete val="1"/>
        <c:axPos val="l"/>
        <c:majorTickMark val="out"/>
        <c:minorTickMark val="none"/>
        <c:tickLblPos val="none"/>
        <c:crossAx val="29188480"/>
        <c:crosses val="autoZero"/>
        <c:auto val="1"/>
        <c:lblAlgn val="ctr"/>
        <c:lblOffset val="100"/>
        <c:noMultiLvlLbl val="0"/>
      </c:catAx>
      <c:valAx>
        <c:axId val="2918848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9186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28973312"/>
        <c:axId val="28979200"/>
      </c:barChart>
      <c:catAx>
        <c:axId val="289733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979200"/>
        <c:crosses val="autoZero"/>
        <c:auto val="1"/>
        <c:lblAlgn val="ctr"/>
        <c:lblOffset val="100"/>
        <c:noMultiLvlLbl val="0"/>
      </c:catAx>
      <c:valAx>
        <c:axId val="289792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28973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3E-3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48E-3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5.8999999999999997E-2</c:v>
                </c:pt>
                <c:pt idx="1">
                  <c:v>5.8999999999999997E-2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65954255718E-3"/>
                  <c:y val="-5.147638242123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187476565429324E-3"/>
                  <c:y val="-4.6328784714565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421447319086E-2"/>
                  <c:y val="-4.890238089061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0.11799999999999999</c:v>
                </c:pt>
                <c:pt idx="1">
                  <c:v>5.8999999999999997E-2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380802399700031E-2"/>
                  <c:y val="-5.1477193130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21E-2"/>
                  <c:y val="-4.7606056970152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856842894638165E-2"/>
                  <c:y val="-5.0830044556574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0.35299999999999998</c:v>
                </c:pt>
                <c:pt idx="1">
                  <c:v>0.29399999999999998</c:v>
                </c:pt>
                <c:pt idx="2">
                  <c:v>0.312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641559805024373"/>
                  <c:y val="-4.8906434436330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902032245969254"/>
                  <c:y val="-4.8902786245184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28469441319835"/>
                  <c:y val="-5.125222134305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0.47099999999999997</c:v>
                </c:pt>
                <c:pt idx="1">
                  <c:v>0.58799999999999997</c:v>
                </c:pt>
                <c:pt idx="2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9104384"/>
        <c:axId val="29122560"/>
      </c:barChart>
      <c:catAx>
        <c:axId val="291043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122560"/>
        <c:crosses val="autoZero"/>
        <c:auto val="1"/>
        <c:lblAlgn val="ctr"/>
        <c:lblOffset val="100"/>
        <c:noMultiLvlLbl val="0"/>
      </c:catAx>
      <c:valAx>
        <c:axId val="291225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104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4.1428571428571432</c:v>
                </c:pt>
                <c:pt idx="1">
                  <c:v>4.3571428571428568</c:v>
                </c:pt>
                <c:pt idx="2">
                  <c:v>4.5384615384615383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29495296"/>
        <c:axId val="29496832"/>
      </c:barChart>
      <c:catAx>
        <c:axId val="294952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496832"/>
        <c:crosses val="autoZero"/>
        <c:auto val="1"/>
        <c:lblAlgn val="ctr"/>
        <c:lblOffset val="100"/>
        <c:noMultiLvlLbl val="0"/>
      </c:catAx>
      <c:valAx>
        <c:axId val="2949683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29495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7281323877068557E-3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7.0999999999999994E-2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0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7.0999999999999994E-2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48890874456353E-2"/>
                  <c:y val="-4.4441770705033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863796280784053E-2"/>
                  <c:y val="-4.5618290110687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19641605083628E-3"/>
                  <c:y val="-4.4442270642457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5161544523246654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6737340456556408E-2"/>
                  <c:y val="-4.4442770579882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0.214</c:v>
                </c:pt>
                <c:pt idx="1">
                  <c:v>0.214</c:v>
                </c:pt>
                <c:pt idx="2">
                  <c:v>7.6999999999999999E-2</c:v>
                </c:pt>
                <c:pt idx="3">
                  <c:v>0.28599999999999998</c:v>
                </c:pt>
                <c:pt idx="4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171044222309089E-2"/>
                  <c:y val="-4.5618123464879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161544523246654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410106538101177"/>
                  <c:y val="-4.5619623277153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6E-2"/>
                  <c:y val="-4.4442103996649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760441292356187E-3"/>
                  <c:y val="-4.6558339114554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0.214</c:v>
                </c:pt>
                <c:pt idx="1">
                  <c:v>0.28599999999999998</c:v>
                </c:pt>
                <c:pt idx="2">
                  <c:v>0.46200000000000002</c:v>
                </c:pt>
                <c:pt idx="3">
                  <c:v>0.214</c:v>
                </c:pt>
                <c:pt idx="4">
                  <c:v>7.0999999999999994E-2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34777833621861"/>
                  <c:y val="-4.5619123339728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6255964458343529E-2"/>
                  <c:y val="-4.6558505760362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48677425960054"/>
                  <c:y val="-4.4441937350841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31676625528192"/>
                  <c:y val="-4.561912333972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205984003772578"/>
                  <c:y val="-4.66916557610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0.57099999999999995</c:v>
                </c:pt>
                <c:pt idx="1">
                  <c:v>0.42899999999999999</c:v>
                </c:pt>
                <c:pt idx="2">
                  <c:v>0.46200000000000002</c:v>
                </c:pt>
                <c:pt idx="3">
                  <c:v>0.5</c:v>
                </c:pt>
                <c:pt idx="4">
                  <c:v>0.57099999999999995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03328"/>
        <c:axId val="29604864"/>
      </c:barChart>
      <c:catAx>
        <c:axId val="296033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604864"/>
        <c:crosses val="autoZero"/>
        <c:auto val="1"/>
        <c:lblAlgn val="ctr"/>
        <c:lblOffset val="100"/>
        <c:noMultiLvlLbl val="0"/>
      </c:catAx>
      <c:valAx>
        <c:axId val="296048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603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4.3076923076923075</c:v>
                </c:pt>
                <c:pt idx="1">
                  <c:v>3.9230769230769229</c:v>
                </c:pt>
                <c:pt idx="2">
                  <c:v>4.333333333333333</c:v>
                </c:pt>
                <c:pt idx="3">
                  <c:v>4.1538461538461542</c:v>
                </c:pt>
                <c:pt idx="4">
                  <c:v>4.0769230769230766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61664"/>
        <c:axId val="29363200"/>
      </c:barChart>
      <c:catAx>
        <c:axId val="29361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363200"/>
        <c:crosses val="autoZero"/>
        <c:auto val="1"/>
        <c:lblAlgn val="ctr"/>
        <c:lblOffset val="100"/>
        <c:noMultiLvlLbl val="0"/>
      </c:catAx>
      <c:valAx>
        <c:axId val="2936320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36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0.6428571428571429</c:v>
                </c:pt>
                <c:pt idx="1">
                  <c:v>0.23100000000000001</c:v>
                </c:pt>
                <c:pt idx="2">
                  <c:v>0</c:v>
                </c:pt>
                <c:pt idx="3">
                  <c:v>0</c:v>
                </c:pt>
                <c:pt idx="4">
                  <c:v>0.222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0.14285714285714285</c:v>
                </c:pt>
                <c:pt idx="1">
                  <c:v>0.308</c:v>
                </c:pt>
                <c:pt idx="2">
                  <c:v>0.33300000000000002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7.1428571428571425E-2</c:v>
                </c:pt>
                <c:pt idx="1">
                  <c:v>0.23100000000000001</c:v>
                </c:pt>
                <c:pt idx="2">
                  <c:v>0.25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7.1428571428571425E-2</c:v>
                </c:pt>
                <c:pt idx="1">
                  <c:v>0.23100000000000001</c:v>
                </c:pt>
                <c:pt idx="2">
                  <c:v>0.41699999999999998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7.1428571428571425E-2</c:v>
                </c:pt>
                <c:pt idx="1">
                  <c:v>0</c:v>
                </c:pt>
                <c:pt idx="2">
                  <c:v>0</c:v>
                </c:pt>
                <c:pt idx="3">
                  <c:v>8.3000000000000004E-2</c:v>
                </c:pt>
                <c:pt idx="4">
                  <c:v>0.77800000000000002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42816"/>
        <c:axId val="29444352"/>
      </c:barChart>
      <c:catAx>
        <c:axId val="29442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29444352"/>
        <c:crosses val="autoZero"/>
        <c:auto val="1"/>
        <c:lblAlgn val="ctr"/>
        <c:lblOffset val="100"/>
        <c:noMultiLvlLbl val="0"/>
      </c:catAx>
      <c:valAx>
        <c:axId val="294443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442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1.7543857225603369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0.13300000000000001</c:v>
                </c:pt>
                <c:pt idx="3">
                  <c:v>6.7000000000000004E-2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542475819522611E-3"/>
                  <c:y val="-4.105356331924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2475819523253E-3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105261485666323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1403224008395631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94721937460708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947357515215158E-2"/>
                  <c:y val="-4.3007981773539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0.46700000000000003</c:v>
                </c:pt>
                <c:pt idx="1">
                  <c:v>0.26700000000000002</c:v>
                </c:pt>
                <c:pt idx="2">
                  <c:v>0.33300000000000002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701605097167409E-2"/>
                  <c:y val="-4.3006750255924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175437190849954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894728844491108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824532418216271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0.4</c:v>
                </c:pt>
                <c:pt idx="2">
                  <c:v>0.26700000000000002</c:v>
                </c:pt>
                <c:pt idx="3">
                  <c:v>0.4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32900092153603E-2"/>
                  <c:y val="-4.3005518738310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660027536948817E-2"/>
                  <c:y val="-4.3005672678012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69341335910979E-2"/>
                  <c:y val="-4.1050946344316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43857225603497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</c:v>
                </c:pt>
                <c:pt idx="1">
                  <c:v>0.26700000000000002</c:v>
                </c:pt>
                <c:pt idx="2">
                  <c:v>0.2</c:v>
                </c:pt>
                <c:pt idx="3">
                  <c:v>0.13300000000000001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7493888"/>
        <c:axId val="27495424"/>
      </c:barChart>
      <c:catAx>
        <c:axId val="274938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7495424"/>
        <c:crosses val="autoZero"/>
        <c:auto val="1"/>
        <c:lblAlgn val="ctr"/>
        <c:lblOffset val="100"/>
        <c:noMultiLvlLbl val="0"/>
      </c:catAx>
      <c:valAx>
        <c:axId val="274954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7493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4,2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6" sqref="V86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</v>
      </c>
      <c r="O8" s="36">
        <v>0.14299999999999999</v>
      </c>
      <c r="P8" s="36">
        <v>0.28599999999999998</v>
      </c>
      <c r="Q8" s="36">
        <v>0.57099999999999995</v>
      </c>
      <c r="R8" s="37">
        <f>(0*1+0*2+2*3+4*4+8*5)/14</f>
        <v>4.4285714285714288</v>
      </c>
      <c r="S8" s="3"/>
      <c r="T8" s="2"/>
    </row>
    <row r="9" spans="1:20" x14ac:dyDescent="0.25">
      <c r="K9" s="2"/>
      <c r="L9" s="3" t="s">
        <v>0</v>
      </c>
      <c r="M9" s="36">
        <v>7.0999999999999994E-2</v>
      </c>
      <c r="N9" s="36">
        <v>0</v>
      </c>
      <c r="O9" s="36">
        <v>0.14299999999999999</v>
      </c>
      <c r="P9" s="36">
        <v>0.214</v>
      </c>
      <c r="Q9" s="36">
        <v>0.57099999999999995</v>
      </c>
      <c r="R9" s="37">
        <f>(1*1+0*2+2*3+3*4+8*5)/14</f>
        <v>4.2142857142857144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</v>
      </c>
      <c r="O31" s="36">
        <v>0</v>
      </c>
      <c r="P31" s="36">
        <v>0.182</v>
      </c>
      <c r="Q31" s="36">
        <v>0.182</v>
      </c>
      <c r="R31" s="36">
        <v>0.63600000000000001</v>
      </c>
      <c r="S31" s="37">
        <f>(0*1+0*2+2*3+2*4+7*5)/11</f>
        <v>4.4545454545454541</v>
      </c>
      <c r="T31" s="2"/>
      <c r="U31" s="2"/>
    </row>
    <row r="32" spans="11:21" x14ac:dyDescent="0.25">
      <c r="K32" s="2"/>
      <c r="L32" s="2"/>
      <c r="M32" s="3" t="s">
        <v>0</v>
      </c>
      <c r="N32" s="36">
        <v>8.3000000000000004E-2</v>
      </c>
      <c r="O32" s="36">
        <v>0</v>
      </c>
      <c r="P32" s="36">
        <v>0.16700000000000001</v>
      </c>
      <c r="Q32" s="36">
        <v>8.3000000000000004E-2</v>
      </c>
      <c r="R32" s="36">
        <v>0.66700000000000004</v>
      </c>
      <c r="S32" s="37">
        <f>(1*1+0*2+2*3+1*4+8*5)/12</f>
        <v>4.25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2"/>
      <c r="R45" s="2"/>
      <c r="S45" s="2"/>
    </row>
    <row r="46" spans="11:21" x14ac:dyDescent="0.25">
      <c r="M46" s="2"/>
      <c r="N46" s="3">
        <v>1</v>
      </c>
      <c r="O46" s="39">
        <v>0</v>
      </c>
      <c r="P46" s="39">
        <v>5</v>
      </c>
      <c r="Q46" s="2"/>
      <c r="R46" s="2"/>
      <c r="S46" s="2"/>
    </row>
    <row r="47" spans="11:21" x14ac:dyDescent="0.25">
      <c r="M47" s="2"/>
      <c r="N47" s="3">
        <v>2</v>
      </c>
      <c r="O47" s="39">
        <v>2</v>
      </c>
      <c r="P47" s="39">
        <v>5</v>
      </c>
      <c r="Q47" s="2"/>
      <c r="R47" s="2"/>
      <c r="S47" s="2"/>
    </row>
    <row r="48" spans="11:21" x14ac:dyDescent="0.25">
      <c r="M48" s="2"/>
      <c r="N48" s="3">
        <v>3</v>
      </c>
      <c r="O48" s="39">
        <v>3</v>
      </c>
      <c r="P48" s="39">
        <v>4</v>
      </c>
      <c r="Q48" s="2"/>
      <c r="R48" s="2"/>
      <c r="S48" s="2"/>
    </row>
    <row r="49" spans="13:19" x14ac:dyDescent="0.25">
      <c r="M49" s="2"/>
      <c r="N49" s="3">
        <v>4</v>
      </c>
      <c r="O49" s="39">
        <v>2</v>
      </c>
      <c r="P49" s="39">
        <v>3</v>
      </c>
      <c r="Q49" s="2"/>
      <c r="R49" s="2"/>
      <c r="S49" s="2"/>
    </row>
    <row r="50" spans="13:19" x14ac:dyDescent="0.25">
      <c r="M50" s="2"/>
      <c r="N50" s="3">
        <v>5</v>
      </c>
      <c r="O50" s="39">
        <v>2</v>
      </c>
      <c r="P50" s="39">
        <v>4</v>
      </c>
      <c r="Q50" s="2"/>
      <c r="R50" s="2"/>
      <c r="S50" s="2"/>
    </row>
    <row r="51" spans="13:19" x14ac:dyDescent="0.25">
      <c r="M51" s="2"/>
      <c r="N51" s="3">
        <v>6</v>
      </c>
      <c r="O51" s="39">
        <v>1</v>
      </c>
      <c r="P51" s="39">
        <v>4</v>
      </c>
      <c r="Q51" s="2"/>
      <c r="R51" s="2"/>
      <c r="S51" s="2"/>
    </row>
    <row r="52" spans="13:19" x14ac:dyDescent="0.25">
      <c r="M52" s="2"/>
      <c r="N52" s="3">
        <v>7</v>
      </c>
      <c r="O52" s="39">
        <v>3</v>
      </c>
      <c r="P52" s="39">
        <v>4</v>
      </c>
      <c r="Q52" s="2"/>
      <c r="R52" s="2"/>
      <c r="S52" s="2"/>
    </row>
    <row r="53" spans="13:19" x14ac:dyDescent="0.25">
      <c r="M53" s="2"/>
      <c r="N53" s="3">
        <v>8</v>
      </c>
      <c r="O53" s="39">
        <v>5</v>
      </c>
      <c r="P53" s="39">
        <v>4</v>
      </c>
      <c r="Q53" s="2"/>
      <c r="R53" s="2"/>
      <c r="S53" s="2"/>
    </row>
    <row r="54" spans="13:19" x14ac:dyDescent="0.25">
      <c r="M54" s="2"/>
      <c r="N54" s="3">
        <v>9</v>
      </c>
      <c r="O54" s="39">
        <v>0</v>
      </c>
      <c r="P54" s="39">
        <v>4</v>
      </c>
      <c r="Q54" s="2"/>
      <c r="R54" s="2"/>
      <c r="S54" s="2"/>
    </row>
    <row r="55" spans="13:19" x14ac:dyDescent="0.25">
      <c r="M55" s="2"/>
      <c r="N55" s="3"/>
      <c r="O55" s="3"/>
      <c r="P55" s="3"/>
      <c r="Q55" s="2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Y84" sqref="Y84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5.8999999999999997E-2</v>
      </c>
      <c r="P12" s="36">
        <v>0</v>
      </c>
      <c r="Q12" s="36">
        <v>0.11799999999999999</v>
      </c>
      <c r="R12" s="36">
        <v>0.35299999999999998</v>
      </c>
      <c r="S12" s="36">
        <v>0.47099999999999997</v>
      </c>
      <c r="T12" s="37">
        <f>(1*1+0*2+2*3+6*4+8*5)/17</f>
        <v>4.1764705882352944</v>
      </c>
      <c r="U12" s="2"/>
      <c r="V12" s="3"/>
      <c r="W12" s="2"/>
    </row>
    <row r="13" spans="1:23" x14ac:dyDescent="0.25">
      <c r="M13" s="2"/>
      <c r="N13" s="3">
        <v>2</v>
      </c>
      <c r="O13" s="36">
        <v>5.8999999999999997E-2</v>
      </c>
      <c r="P13" s="36">
        <v>0</v>
      </c>
      <c r="Q13" s="36">
        <v>5.8999999999999997E-2</v>
      </c>
      <c r="R13" s="36">
        <v>0.29399999999999998</v>
      </c>
      <c r="S13" s="36">
        <v>0.58799999999999997</v>
      </c>
      <c r="T13" s="37">
        <f>(1*1+0*2+1*3+5*4+10*5)/17</f>
        <v>4.3529411764705879</v>
      </c>
      <c r="U13" s="2"/>
      <c r="V13" s="3"/>
      <c r="W13" s="2"/>
    </row>
    <row r="14" spans="1:23" x14ac:dyDescent="0.25">
      <c r="M14" s="2"/>
      <c r="N14" s="3">
        <v>3</v>
      </c>
      <c r="O14" s="36">
        <v>0</v>
      </c>
      <c r="P14" s="36">
        <v>0</v>
      </c>
      <c r="Q14" s="36">
        <v>0.125</v>
      </c>
      <c r="R14" s="36">
        <v>0.312</v>
      </c>
      <c r="S14" s="36">
        <v>0.56200000000000006</v>
      </c>
      <c r="T14" s="37">
        <f>(0*1+0*2+2*3+5*4+9*5)/16</f>
        <v>4.4375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5">
        <v>1</v>
      </c>
      <c r="P42" s="36">
        <v>7.0999999999999994E-2</v>
      </c>
      <c r="Q42" s="36">
        <v>0</v>
      </c>
      <c r="R42" s="36">
        <v>0.14299999999999999</v>
      </c>
      <c r="S42" s="36">
        <v>0.28599999999999998</v>
      </c>
      <c r="T42" s="36">
        <v>0.5</v>
      </c>
      <c r="U42" s="37">
        <f>(1*1+0*2+2*3+4*4+7*5)/14</f>
        <v>4.1428571428571432</v>
      </c>
      <c r="V42" s="2"/>
      <c r="W42" s="2"/>
    </row>
    <row r="43" spans="13:23" x14ac:dyDescent="0.25">
      <c r="M43" s="2"/>
      <c r="N43" s="3"/>
      <c r="O43" s="3">
        <v>2</v>
      </c>
      <c r="P43" s="36">
        <v>7.0999999999999994E-2</v>
      </c>
      <c r="Q43" s="36">
        <v>0</v>
      </c>
      <c r="R43" s="36">
        <v>7.0999999999999994E-2</v>
      </c>
      <c r="S43" s="36">
        <v>0.214</v>
      </c>
      <c r="T43" s="36">
        <v>0.64300000000000002</v>
      </c>
      <c r="U43" s="37">
        <f>(1*1+0*2+1*3+3*4+9*5)/14</f>
        <v>4.3571428571428568</v>
      </c>
      <c r="V43" s="2"/>
      <c r="W43" s="2"/>
    </row>
    <row r="44" spans="13:23" x14ac:dyDescent="0.25">
      <c r="M44" s="2"/>
      <c r="N44" s="3"/>
      <c r="O44" s="3">
        <v>3</v>
      </c>
      <c r="P44" s="36">
        <v>0</v>
      </c>
      <c r="Q44" s="36">
        <v>0</v>
      </c>
      <c r="R44" s="36">
        <v>7.6999999999999999E-2</v>
      </c>
      <c r="S44" s="36">
        <v>0.308</v>
      </c>
      <c r="T44" s="36">
        <v>0.61499999999999999</v>
      </c>
      <c r="U44" s="37">
        <f>(0*1+0*2+1*3+4*4+8*5)/13</f>
        <v>4.5384615384615383</v>
      </c>
      <c r="V44" s="2"/>
      <c r="W44" s="2"/>
    </row>
    <row r="45" spans="13:23" x14ac:dyDescent="0.25">
      <c r="M45" s="2"/>
      <c r="N45" s="3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26" sqref="AA126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2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2"/>
      <c r="L9" s="2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2"/>
      <c r="M11" s="35">
        <v>1</v>
      </c>
      <c r="N11" s="36">
        <v>0</v>
      </c>
      <c r="O11" s="36">
        <v>0</v>
      </c>
      <c r="P11" s="36">
        <v>0.214</v>
      </c>
      <c r="Q11" s="36">
        <v>0.214</v>
      </c>
      <c r="R11" s="36">
        <v>0.57099999999999995</v>
      </c>
      <c r="S11" s="37">
        <f>(0*1+0*2+3*3+3*4+8*5)/14</f>
        <v>4.3571428571428568</v>
      </c>
      <c r="T11" s="2"/>
      <c r="U11" s="3"/>
    </row>
    <row r="12" spans="1:21" x14ac:dyDescent="0.25">
      <c r="I12" s="3"/>
      <c r="J12" s="2"/>
      <c r="K12" s="2"/>
      <c r="L12" s="2"/>
      <c r="M12" s="3">
        <v>2</v>
      </c>
      <c r="N12" s="36">
        <v>7.0999999999999994E-2</v>
      </c>
      <c r="O12" s="36">
        <v>0</v>
      </c>
      <c r="P12" s="36">
        <v>0.214</v>
      </c>
      <c r="Q12" s="36">
        <v>0.28599999999999998</v>
      </c>
      <c r="R12" s="36">
        <v>0.42899999999999999</v>
      </c>
      <c r="S12" s="37">
        <f>(1*1+0*2+3*3+4*4+6*5)/14</f>
        <v>4</v>
      </c>
      <c r="T12" s="2"/>
      <c r="U12" s="3"/>
    </row>
    <row r="13" spans="1:21" x14ac:dyDescent="0.25">
      <c r="I13" s="3"/>
      <c r="J13" s="2"/>
      <c r="K13" s="2"/>
      <c r="L13" s="2"/>
      <c r="M13" s="3">
        <v>3</v>
      </c>
      <c r="N13" s="36">
        <v>0</v>
      </c>
      <c r="O13" s="36">
        <v>0</v>
      </c>
      <c r="P13" s="36">
        <v>7.6999999999999999E-2</v>
      </c>
      <c r="Q13" s="36">
        <v>0.46200000000000002</v>
      </c>
      <c r="R13" s="36">
        <v>0.46200000000000002</v>
      </c>
      <c r="S13" s="37">
        <f>(0*1+0*2+1*3+6*4+6*5)/13</f>
        <v>4.384615384615385</v>
      </c>
      <c r="T13" s="2"/>
      <c r="U13" s="3"/>
    </row>
    <row r="14" spans="1:21" x14ac:dyDescent="0.25">
      <c r="I14" s="3"/>
      <c r="J14" s="2"/>
      <c r="K14" s="2"/>
      <c r="L14" s="2"/>
      <c r="M14" s="3">
        <v>4</v>
      </c>
      <c r="N14" s="36">
        <v>0</v>
      </c>
      <c r="O14" s="36">
        <v>0</v>
      </c>
      <c r="P14" s="36">
        <v>0.28599999999999998</v>
      </c>
      <c r="Q14" s="36">
        <v>0.214</v>
      </c>
      <c r="R14" s="36">
        <v>0.5</v>
      </c>
      <c r="S14" s="37">
        <f>(0*1+0*2+4*3+3*4+7*5)/14</f>
        <v>4.2142857142857144</v>
      </c>
      <c r="T14" s="2"/>
      <c r="U14" s="3"/>
    </row>
    <row r="15" spans="1:21" x14ac:dyDescent="0.25">
      <c r="I15" s="3"/>
      <c r="J15" s="2"/>
      <c r="K15" s="2"/>
      <c r="L15" s="2"/>
      <c r="M15" s="3">
        <v>5</v>
      </c>
      <c r="N15" s="36">
        <v>0</v>
      </c>
      <c r="O15" s="36">
        <v>7.0999999999999994E-2</v>
      </c>
      <c r="P15" s="36">
        <v>0.28599999999999998</v>
      </c>
      <c r="Q15" s="36">
        <v>7.0999999999999994E-2</v>
      </c>
      <c r="R15" s="36">
        <v>0.57099999999999995</v>
      </c>
      <c r="S15" s="37">
        <f>(0*1+1*2+4*3+1*4+8*5)/14</f>
        <v>4.1428571428571432</v>
      </c>
      <c r="T15" s="2"/>
      <c r="U15" s="3"/>
    </row>
    <row r="16" spans="1:21" x14ac:dyDescent="0.25">
      <c r="I16" s="3"/>
      <c r="J16" s="2"/>
      <c r="K16" s="2"/>
      <c r="L16" s="2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3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</v>
      </c>
      <c r="R49" s="36">
        <v>0</v>
      </c>
      <c r="S49" s="36">
        <v>0.23100000000000001</v>
      </c>
      <c r="T49" s="36">
        <v>0.23100000000000001</v>
      </c>
      <c r="U49" s="36">
        <v>0.53800000000000003</v>
      </c>
      <c r="V49" s="37">
        <f>(0*1+0*2+3*3+3*4+7*5)/13</f>
        <v>4.3076923076923075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7.6999999999999999E-2</v>
      </c>
      <c r="R50" s="36">
        <v>0</v>
      </c>
      <c r="S50" s="36">
        <v>0.23100000000000001</v>
      </c>
      <c r="T50" s="36">
        <v>0.308</v>
      </c>
      <c r="U50" s="36">
        <v>0.38500000000000001</v>
      </c>
      <c r="V50" s="37">
        <f>(1*1+0*2+3*3+4*4+5*5)/13</f>
        <v>3.9230769230769229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</v>
      </c>
      <c r="S51" s="36">
        <v>8.3000000000000004E-2</v>
      </c>
      <c r="T51" s="36">
        <v>0.5</v>
      </c>
      <c r="U51" s="36">
        <v>0.41699999999999998</v>
      </c>
      <c r="V51" s="37">
        <f>(0*1+0*2+1*3+6*4+5*5)/12</f>
        <v>4.333333333333333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0.308</v>
      </c>
      <c r="T52" s="36">
        <v>0.23100000000000001</v>
      </c>
      <c r="U52" s="36">
        <v>0.46200000000000002</v>
      </c>
      <c r="V52" s="37">
        <f>(0*1+0*2+4*3+3*4+6*5)/13</f>
        <v>4.1538461538461542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7.6999999999999999E-2</v>
      </c>
      <c r="S53" s="36">
        <v>0.308</v>
      </c>
      <c r="T53" s="36">
        <v>7.6999999999999999E-2</v>
      </c>
      <c r="U53" s="36">
        <v>0.53800000000000003</v>
      </c>
      <c r="V53" s="37">
        <f>(0*1+1*2+4*3+1*4+7*5)/13</f>
        <v>4.0769230769230766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9/R83</f>
        <v>0.6428571428571429</v>
      </c>
      <c r="S77" s="36">
        <v>0.23100000000000001</v>
      </c>
      <c r="T77" s="36">
        <v>0</v>
      </c>
      <c r="U77" s="36">
        <v>0</v>
      </c>
      <c r="V77" s="36">
        <v>0.222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2/R83</f>
        <v>0.14285714285714285</v>
      </c>
      <c r="S78" s="36">
        <v>0.308</v>
      </c>
      <c r="T78" s="36">
        <v>0.33300000000000002</v>
      </c>
      <c r="U78" s="36">
        <v>0.16700000000000001</v>
      </c>
      <c r="V78" s="36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1/R83</f>
        <v>7.1428571428571425E-2</v>
      </c>
      <c r="S79" s="36">
        <v>0.23100000000000001</v>
      </c>
      <c r="T79" s="36">
        <v>0.25</v>
      </c>
      <c r="U79" s="36">
        <v>0.5</v>
      </c>
      <c r="V79" s="36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1/R83</f>
        <v>7.1428571428571425E-2</v>
      </c>
      <c r="S80" s="36">
        <v>0.23100000000000001</v>
      </c>
      <c r="T80" s="36">
        <v>0.41699999999999998</v>
      </c>
      <c r="U80" s="36">
        <v>0.25</v>
      </c>
      <c r="V80" s="36">
        <v>0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1/R83</f>
        <v>7.1428571428571425E-2</v>
      </c>
      <c r="S81" s="36">
        <v>0</v>
      </c>
      <c r="T81" s="36">
        <v>0</v>
      </c>
      <c r="U81" s="36">
        <v>8.3000000000000004E-2</v>
      </c>
      <c r="V81" s="36">
        <v>0.77800000000000002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14</v>
      </c>
      <c r="S83" s="3"/>
      <c r="T83" s="3"/>
      <c r="U83" s="3"/>
      <c r="V83" s="3"/>
      <c r="W83" s="2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3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X70" sqref="X70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0</v>
      </c>
      <c r="R7" s="36">
        <v>0</v>
      </c>
      <c r="S7" s="36">
        <v>0.46700000000000003</v>
      </c>
      <c r="T7" s="36">
        <v>0.33300000000000002</v>
      </c>
      <c r="U7" s="36">
        <v>0.2</v>
      </c>
      <c r="V7" s="37">
        <f>(0*1+0*2+7*3+5*4+3*5)/15</f>
        <v>3.7333333333333334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6.7000000000000004E-2</v>
      </c>
      <c r="S8" s="36">
        <v>0.26700000000000002</v>
      </c>
      <c r="T8" s="36">
        <v>0.4</v>
      </c>
      <c r="U8" s="36">
        <v>0.26700000000000002</v>
      </c>
      <c r="V8" s="37">
        <f>(0*1+1*2+4*3+6*4+4*5)/15</f>
        <v>3.8666666666666667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0.13300000000000001</v>
      </c>
      <c r="R9" s="36">
        <v>6.7000000000000004E-2</v>
      </c>
      <c r="S9" s="36">
        <v>0.33300000000000002</v>
      </c>
      <c r="T9" s="36">
        <v>0.26700000000000002</v>
      </c>
      <c r="U9" s="36">
        <v>0.2</v>
      </c>
      <c r="V9" s="37">
        <f>(2*1+1*2+5*3+4*4+3*5)/15</f>
        <v>3.3333333333333335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6.7000000000000004E-2</v>
      </c>
      <c r="R10" s="36">
        <v>6.7000000000000004E-2</v>
      </c>
      <c r="S10" s="36">
        <v>0.33300000000000002</v>
      </c>
      <c r="T10" s="36">
        <v>0.4</v>
      </c>
      <c r="U10" s="36">
        <v>0.13300000000000001</v>
      </c>
      <c r="V10" s="37">
        <f>(1*1+1*2+5*3+6*4+2*5)/15</f>
        <v>3.4666666666666668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</v>
      </c>
      <c r="S44" s="36">
        <v>0</v>
      </c>
      <c r="T44" s="36">
        <v>0.46200000000000002</v>
      </c>
      <c r="U44" s="36">
        <v>0.308</v>
      </c>
      <c r="V44" s="36">
        <v>0.23100000000000001</v>
      </c>
      <c r="W44" s="37">
        <f>(0*1+0*2+6*3+4*4+3*5)/13</f>
        <v>3.7692307692307692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0</v>
      </c>
      <c r="S45" s="36">
        <v>0</v>
      </c>
      <c r="T45" s="36">
        <v>0.308</v>
      </c>
      <c r="U45" s="36">
        <v>0.38500000000000001</v>
      </c>
      <c r="V45" s="36">
        <v>0.308</v>
      </c>
      <c r="W45" s="37">
        <f>(0*1+0*2+4*3+5*4+4*5)/13</f>
        <v>4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7.6999999999999999E-2</v>
      </c>
      <c r="S46" s="36">
        <v>7.6999999999999999E-2</v>
      </c>
      <c r="T46" s="36">
        <v>0.38500000000000001</v>
      </c>
      <c r="U46" s="36">
        <v>0.23100000000000001</v>
      </c>
      <c r="V46" s="36">
        <v>0.23100000000000001</v>
      </c>
      <c r="W46" s="37">
        <f>(1*1+1*2+5*3+3*4+3*5)/13</f>
        <v>3.4615384615384617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</v>
      </c>
      <c r="S47" s="36">
        <v>7.6999999999999999E-2</v>
      </c>
      <c r="T47" s="36">
        <v>0.308</v>
      </c>
      <c r="U47" s="36">
        <v>0.46200000000000002</v>
      </c>
      <c r="V47" s="36">
        <v>0.154</v>
      </c>
      <c r="W47" s="37">
        <f>(0*1+1*2+4*3+6*4+2*5)/13</f>
        <v>3.6923076923076925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6" sqref="T96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7</v>
      </c>
      <c r="D6" s="11">
        <v>0.30399999999999999</v>
      </c>
      <c r="E6" s="10">
        <v>16</v>
      </c>
      <c r="F6" s="12">
        <v>0.69599999999999995</v>
      </c>
    </row>
    <row r="7" spans="2:18" ht="24" x14ac:dyDescent="0.25">
      <c r="B7" s="8" t="s">
        <v>22</v>
      </c>
      <c r="C7" s="13">
        <v>7</v>
      </c>
      <c r="D7" s="24">
        <v>0.30399999999999999</v>
      </c>
      <c r="E7" s="13">
        <v>16</v>
      </c>
      <c r="F7" s="25">
        <v>0.69599999999999995</v>
      </c>
    </row>
    <row r="8" spans="2:18" ht="24" x14ac:dyDescent="0.25">
      <c r="B8" s="7" t="s">
        <v>23</v>
      </c>
      <c r="C8" s="10">
        <v>11</v>
      </c>
      <c r="D8" s="22">
        <v>0.47799999999999998</v>
      </c>
      <c r="E8" s="10">
        <v>12</v>
      </c>
      <c r="F8" s="23">
        <v>0.52200000000000002</v>
      </c>
    </row>
    <row r="9" spans="2:18" ht="48" x14ac:dyDescent="0.25">
      <c r="B9" s="8" t="s">
        <v>24</v>
      </c>
      <c r="C9" s="13">
        <v>23</v>
      </c>
      <c r="D9" s="24">
        <v>1</v>
      </c>
      <c r="E9" s="13">
        <v>0</v>
      </c>
      <c r="F9" s="25">
        <v>0</v>
      </c>
    </row>
    <row r="10" spans="2:18" ht="24" x14ac:dyDescent="0.25">
      <c r="B10" s="9" t="s">
        <v>26</v>
      </c>
      <c r="C10" s="14">
        <v>21</v>
      </c>
      <c r="D10" s="15">
        <v>0.91300000000000003</v>
      </c>
      <c r="E10" s="14">
        <v>2</v>
      </c>
      <c r="F10" s="16">
        <v>8.6999999999999994E-2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0.125</v>
      </c>
      <c r="K18" s="36">
        <v>0</v>
      </c>
      <c r="L18" s="36">
        <v>0.125</v>
      </c>
      <c r="M18" s="36">
        <v>0.438</v>
      </c>
      <c r="N18" s="36">
        <v>0.312</v>
      </c>
      <c r="O18" s="37">
        <f>(2*1+0*2+2*3+7*4+5*5)/16</f>
        <v>3.8125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0.125</v>
      </c>
      <c r="K19" s="36">
        <v>0</v>
      </c>
      <c r="L19" s="36">
        <v>0.25</v>
      </c>
      <c r="M19" s="36">
        <v>0.188</v>
      </c>
      <c r="N19" s="36">
        <v>0.438</v>
      </c>
      <c r="O19" s="37">
        <f>(2*1+0*2+4*3+3*4+7*5)/16</f>
        <v>3.8125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6.7000000000000004E-2</v>
      </c>
      <c r="K20" s="36">
        <v>0</v>
      </c>
      <c r="L20" s="36">
        <v>0.13300000000000001</v>
      </c>
      <c r="M20" s="36">
        <v>0.4</v>
      </c>
      <c r="N20" s="36">
        <v>0.4</v>
      </c>
      <c r="O20" s="37">
        <f>(1*1+0*2+2*3+6*4+6*5)/15</f>
        <v>4.0666666666666664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0.14299999999999999</v>
      </c>
      <c r="L45" s="36">
        <v>0</v>
      </c>
      <c r="M45" s="36">
        <v>7.0999999999999994E-2</v>
      </c>
      <c r="N45" s="36">
        <v>0.5</v>
      </c>
      <c r="O45" s="36">
        <v>0.28599999999999998</v>
      </c>
      <c r="P45" s="37">
        <f>(2*1+0*2+1*3+7*4+4*5)/14</f>
        <v>3.7857142857142856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0.14299999999999999</v>
      </c>
      <c r="L46" s="36">
        <v>0</v>
      </c>
      <c r="M46" s="36">
        <v>0.214</v>
      </c>
      <c r="N46" s="36">
        <v>0.214</v>
      </c>
      <c r="O46" s="36">
        <v>0.42899999999999999</v>
      </c>
      <c r="P46" s="37">
        <f>(2*1+0*2+3*3+3*4+6*5)/14</f>
        <v>3.7857142857142856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7.0999999999999994E-2</v>
      </c>
      <c r="L47" s="36">
        <v>0</v>
      </c>
      <c r="M47" s="36">
        <v>0.14299999999999999</v>
      </c>
      <c r="N47" s="36">
        <v>0.35699999999999998</v>
      </c>
      <c r="O47" s="36">
        <v>0.42899999999999999</v>
      </c>
      <c r="P47" s="37">
        <f>(1*1+0*2+2*3+5*4+6*5)/14</f>
        <v>4.0714285714285712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18</v>
      </c>
      <c r="D68" s="29">
        <v>0.78300000000000003</v>
      </c>
      <c r="E68" s="26">
        <v>5</v>
      </c>
      <c r="F68" s="30">
        <v>0.217</v>
      </c>
    </row>
    <row r="69" spans="2:6" ht="36" x14ac:dyDescent="0.25">
      <c r="B69" s="8" t="s">
        <v>28</v>
      </c>
      <c r="C69" s="27">
        <v>18</v>
      </c>
      <c r="D69" s="31">
        <v>0.78300000000000003</v>
      </c>
      <c r="E69" s="27">
        <v>5</v>
      </c>
      <c r="F69" s="32">
        <v>0.217</v>
      </c>
    </row>
    <row r="70" spans="2:6" ht="48" x14ac:dyDescent="0.25">
      <c r="B70" s="7" t="s">
        <v>29</v>
      </c>
      <c r="C70" s="26">
        <v>22</v>
      </c>
      <c r="D70" s="29">
        <v>0.95699999999999996</v>
      </c>
      <c r="E70" s="26">
        <v>1</v>
      </c>
      <c r="F70" s="30">
        <v>4.2999999999999997E-2</v>
      </c>
    </row>
    <row r="71" spans="2:6" ht="48" x14ac:dyDescent="0.25">
      <c r="B71" s="8" t="s">
        <v>30</v>
      </c>
      <c r="C71" s="27">
        <v>23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22</v>
      </c>
      <c r="D72" s="33">
        <v>0.95699999999999996</v>
      </c>
      <c r="E72" s="28">
        <v>1</v>
      </c>
      <c r="F72" s="34">
        <v>4.2999999999999997E-2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8</v>
      </c>
      <c r="D79" s="20">
        <v>0.34799999999999998</v>
      </c>
      <c r="E79" s="26">
        <v>15</v>
      </c>
      <c r="F79" s="21">
        <v>0.65200000000000002</v>
      </c>
    </row>
    <row r="80" spans="2:6" ht="24" x14ac:dyDescent="0.25">
      <c r="B80" s="8" t="s">
        <v>33</v>
      </c>
      <c r="C80" s="27">
        <v>22</v>
      </c>
      <c r="D80" s="24">
        <v>0.95699999999999996</v>
      </c>
      <c r="E80" s="27">
        <v>1</v>
      </c>
      <c r="F80" s="25">
        <v>4.2999999999999997E-2</v>
      </c>
    </row>
    <row r="81" spans="2:6" ht="24" x14ac:dyDescent="0.25">
      <c r="B81" s="7" t="s">
        <v>34</v>
      </c>
      <c r="C81" s="26">
        <v>15</v>
      </c>
      <c r="D81" s="22">
        <v>0.65200000000000002</v>
      </c>
      <c r="E81" s="26">
        <v>8</v>
      </c>
      <c r="F81" s="23">
        <v>0.34799999999999998</v>
      </c>
    </row>
    <row r="82" spans="2:6" ht="24" x14ac:dyDescent="0.25">
      <c r="B82" s="8" t="s">
        <v>35</v>
      </c>
      <c r="C82" s="27">
        <v>12</v>
      </c>
      <c r="D82" s="24">
        <v>0.52200000000000002</v>
      </c>
      <c r="E82" s="27">
        <v>11</v>
      </c>
      <c r="F82" s="25">
        <v>0.47799999999999998</v>
      </c>
    </row>
    <row r="83" spans="2:6" ht="72" x14ac:dyDescent="0.25">
      <c r="B83" s="7" t="s">
        <v>36</v>
      </c>
      <c r="C83" s="26">
        <v>23</v>
      </c>
      <c r="D83" s="22">
        <v>1</v>
      </c>
      <c r="E83" s="26">
        <v>0</v>
      </c>
      <c r="F83" s="23">
        <v>0</v>
      </c>
    </row>
    <row r="84" spans="2:6" ht="24" x14ac:dyDescent="0.25">
      <c r="B84" s="8" t="s">
        <v>37</v>
      </c>
      <c r="C84" s="27">
        <v>12</v>
      </c>
      <c r="D84" s="24">
        <v>0.52200000000000002</v>
      </c>
      <c r="E84" s="27">
        <v>11</v>
      </c>
      <c r="F84" s="25">
        <v>0.47799999999999998</v>
      </c>
    </row>
    <row r="85" spans="2:6" ht="24" x14ac:dyDescent="0.25">
      <c r="B85" s="7" t="s">
        <v>38</v>
      </c>
      <c r="C85" s="26">
        <v>21</v>
      </c>
      <c r="D85" s="22">
        <v>0.91300000000000003</v>
      </c>
      <c r="E85" s="26">
        <v>2</v>
      </c>
      <c r="F85" s="23">
        <v>8.6999999999999994E-2</v>
      </c>
    </row>
    <row r="86" spans="2:6" ht="72" x14ac:dyDescent="0.25">
      <c r="B86" s="8" t="s">
        <v>39</v>
      </c>
      <c r="C86" s="27">
        <v>18</v>
      </c>
      <c r="D86" s="24">
        <v>0.78300000000000003</v>
      </c>
      <c r="E86" s="27">
        <v>5</v>
      </c>
      <c r="F86" s="25">
        <v>0.217</v>
      </c>
    </row>
    <row r="87" spans="2:6" ht="24" x14ac:dyDescent="0.25">
      <c r="B87" s="9" t="s">
        <v>40</v>
      </c>
      <c r="C87" s="28">
        <v>23</v>
      </c>
      <c r="D87" s="15">
        <v>1</v>
      </c>
      <c r="E87" s="28">
        <v>0</v>
      </c>
      <c r="F87" s="16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6.2E-2</v>
      </c>
      <c r="P8" s="36">
        <v>0</v>
      </c>
      <c r="Q8" s="36">
        <v>0.5</v>
      </c>
      <c r="R8" s="36">
        <v>0.438</v>
      </c>
      <c r="S8" s="37">
        <v>4.3099999999999996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5">
        <v>1</v>
      </c>
      <c r="O23" s="36">
        <v>0</v>
      </c>
      <c r="P23" s="36">
        <v>7.0999999999999994E-2</v>
      </c>
      <c r="Q23" s="36">
        <v>0</v>
      </c>
      <c r="R23" s="36">
        <v>0.5</v>
      </c>
      <c r="S23" s="36">
        <v>0.42899999999999999</v>
      </c>
      <c r="T23" s="40">
        <v>4.29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5" sqref="X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14</v>
      </c>
      <c r="O9" s="3">
        <v>0</v>
      </c>
      <c r="P9" s="3">
        <v>0</v>
      </c>
      <c r="Q9" s="3">
        <v>0</v>
      </c>
      <c r="R9" s="3">
        <v>1</v>
      </c>
      <c r="S9" s="3">
        <v>0</v>
      </c>
      <c r="T9" s="3">
        <v>0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2"/>
      <c r="N24" s="41">
        <v>0</v>
      </c>
      <c r="O24" s="41">
        <v>9</v>
      </c>
      <c r="P24" s="41">
        <v>3</v>
      </c>
      <c r="Q24" s="41">
        <v>2</v>
      </c>
      <c r="R24" s="41">
        <v>0</v>
      </c>
      <c r="S24" s="3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63" t="s">
        <v>16</v>
      </c>
      <c r="D43" s="63"/>
      <c r="E43" s="63" t="s">
        <v>17</v>
      </c>
      <c r="F43" s="63"/>
      <c r="G43" s="64" t="s">
        <v>18</v>
      </c>
      <c r="H43" s="64"/>
      <c r="I43" s="63" t="s">
        <v>17</v>
      </c>
      <c r="J43" s="65"/>
    </row>
    <row r="44" spans="2:10" ht="120" x14ac:dyDescent="0.25">
      <c r="B44" s="7" t="s">
        <v>51</v>
      </c>
      <c r="C44" s="61">
        <v>19</v>
      </c>
      <c r="D44" s="61"/>
      <c r="E44" s="54">
        <v>0.82599999999999996</v>
      </c>
      <c r="F44" s="54"/>
      <c r="G44" s="52">
        <v>4</v>
      </c>
      <c r="H44" s="52"/>
      <c r="I44" s="54">
        <v>0.17399999999999999</v>
      </c>
      <c r="J44" s="55"/>
    </row>
    <row r="45" spans="2:10" ht="48" x14ac:dyDescent="0.25">
      <c r="B45" s="8" t="s">
        <v>53</v>
      </c>
      <c r="C45" s="60">
        <v>12</v>
      </c>
      <c r="D45" s="60"/>
      <c r="E45" s="56">
        <v>0.52200000000000002</v>
      </c>
      <c r="F45" s="56"/>
      <c r="G45" s="51">
        <v>11</v>
      </c>
      <c r="H45" s="51"/>
      <c r="I45" s="56">
        <v>0.47799999999999998</v>
      </c>
      <c r="J45" s="57"/>
    </row>
    <row r="46" spans="2:10" ht="24" x14ac:dyDescent="0.25">
      <c r="B46" s="7" t="s">
        <v>54</v>
      </c>
      <c r="C46" s="61">
        <v>20</v>
      </c>
      <c r="D46" s="61"/>
      <c r="E46" s="54">
        <v>0.87</v>
      </c>
      <c r="F46" s="54"/>
      <c r="G46" s="52">
        <v>3</v>
      </c>
      <c r="H46" s="52"/>
      <c r="I46" s="54">
        <v>0.13</v>
      </c>
      <c r="J46" s="55"/>
    </row>
    <row r="47" spans="2:10" ht="24" x14ac:dyDescent="0.25">
      <c r="B47" s="17" t="s">
        <v>55</v>
      </c>
      <c r="C47" s="62">
        <v>19</v>
      </c>
      <c r="D47" s="62"/>
      <c r="E47" s="58">
        <v>0.82599999999999996</v>
      </c>
      <c r="F47" s="58"/>
      <c r="G47" s="53">
        <v>4</v>
      </c>
      <c r="H47" s="53"/>
      <c r="I47" s="58">
        <v>0.17399999999999999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1">
        <v>1</v>
      </c>
      <c r="O53" s="41">
        <v>0</v>
      </c>
      <c r="P53" s="41">
        <v>6</v>
      </c>
      <c r="Q53" s="41">
        <v>9</v>
      </c>
      <c r="R53" s="66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38"/>
      <c r="M73" s="2"/>
      <c r="N73" s="3">
        <v>0</v>
      </c>
      <c r="O73" s="3">
        <v>2</v>
      </c>
      <c r="P73" s="3">
        <v>6</v>
      </c>
      <c r="Q73" s="3">
        <v>3</v>
      </c>
      <c r="R73" s="3">
        <v>0</v>
      </c>
      <c r="S73" s="2"/>
      <c r="T73" s="2"/>
    </row>
    <row r="74" spans="12:20" x14ac:dyDescent="0.25">
      <c r="L74" s="38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0</v>
      </c>
      <c r="P95" s="3">
        <v>0</v>
      </c>
      <c r="Q95" s="3">
        <v>14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2012-12-14T12:57:43Z</dcterms:modified>
</cp:coreProperties>
</file>