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<sst xmlns="http://schemas.openxmlformats.org/spreadsheetml/2006/main" count="124" uniqueCount="74">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</sst>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10" fontId="3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305285761312537E-3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461057152262507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6.2E-2</c:v>
                </c:pt>
                <c:pt idx="1">
                  <c:v>6.2E-2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305285761312537E-3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0.125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383171456787524E-2"/>
                  <c:y val="-6.1788361820626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76842858710418E-2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0.25</c:v>
                </c:pt>
                <c:pt idx="1">
                  <c:v>0.188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073714348416719E-2"/>
                  <c:y val="-6.178656936175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9594263400256192E-2"/>
                  <c:y val="-6.5038345816529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0.438</c:v>
                </c:pt>
                <c:pt idx="1">
                  <c:v>0.5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216303183734687E-3"/>
                  <c:y val="-6.33687984123935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524185162151552E-2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0.125</c:v>
                </c:pt>
                <c:pt idx="1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45772800"/>
        <c:axId val="45795584"/>
      </c:barChart>
      <c:catAx>
        <c:axId val="45772800"/>
        <c:scaling>
          <c:orientation val="maxMin"/>
        </c:scaling>
        <c:delete val="1"/>
        <c:axPos val="l"/>
        <c:majorTickMark val="out"/>
        <c:minorTickMark val="none"/>
        <c:tickLblPos val="none"/>
        <c:crossAx val="45795584"/>
        <c:crosses val="autoZero"/>
        <c:auto val="1"/>
        <c:lblAlgn val="ctr"/>
        <c:lblOffset val="100"/>
        <c:noMultiLvlLbl val="0"/>
      </c:catAx>
      <c:valAx>
        <c:axId val="457955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457728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2.8181818181818183</c:v>
                </c:pt>
                <c:pt idx="1">
                  <c:v>3.4545454545454546</c:v>
                </c:pt>
                <c:pt idx="2">
                  <c:v>3.2</c:v>
                </c:pt>
                <c:pt idx="3">
                  <c:v>3.7142857142857144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63871616"/>
        <c:axId val="63889792"/>
      </c:barChart>
      <c:catAx>
        <c:axId val="638716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3889792"/>
        <c:crosses val="autoZero"/>
        <c:auto val="1"/>
        <c:lblAlgn val="ctr"/>
        <c:lblOffset val="100"/>
        <c:noMultiLvlLbl val="0"/>
      </c:catAx>
      <c:valAx>
        <c:axId val="63889792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63871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934441366574329E-3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934441366574329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5.2999999999999999E-2</c:v>
                </c:pt>
                <c:pt idx="1">
                  <c:v>0.105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401662049861496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0.105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6167760885844948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2788550323176359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313942751615948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0.26300000000000001</c:v>
                </c:pt>
                <c:pt idx="1">
                  <c:v>0.316</c:v>
                </c:pt>
                <c:pt idx="2">
                  <c:v>0.158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608582168226204E-2"/>
                  <c:y val="-4.6996333250551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3167201052776983E-2"/>
                  <c:y val="-4.69957489080098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6236947528373358"/>
                  <c:y val="-4.69957489080099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0.21099999999999999</c:v>
                </c:pt>
                <c:pt idx="1">
                  <c:v>0.316</c:v>
                </c:pt>
                <c:pt idx="2">
                  <c:v>0.68400000000000005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9273671123519532E-2"/>
                  <c:y val="-4.6995943688857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608771202768763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725601820548192E-2"/>
                  <c:y val="-4.69955541271626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0.36799999999999999</c:v>
                </c:pt>
                <c:pt idx="1">
                  <c:v>0.26300000000000001</c:v>
                </c:pt>
                <c:pt idx="2">
                  <c:v>0.158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64144128"/>
        <c:axId val="64145664"/>
      </c:barChart>
      <c:catAx>
        <c:axId val="641441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4145664"/>
        <c:crosses val="autoZero"/>
        <c:auto val="1"/>
        <c:lblAlgn val="ctr"/>
        <c:lblOffset val="100"/>
        <c:noMultiLvlLbl val="0"/>
      </c:catAx>
      <c:valAx>
        <c:axId val="641456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641441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3.6363636363636362</c:v>
                </c:pt>
                <c:pt idx="1">
                  <c:v>3.5454545454545454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61099392"/>
        <c:axId val="61109376"/>
      </c:barChart>
      <c:catAx>
        <c:axId val="610993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1109376"/>
        <c:crosses val="autoZero"/>
        <c:auto val="1"/>
        <c:lblAlgn val="ctr"/>
        <c:lblOffset val="100"/>
        <c:noMultiLvlLbl val="0"/>
      </c:catAx>
      <c:valAx>
        <c:axId val="61109376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61099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280397680872405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9.5000000000000001E-2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710298260654304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9.5000000000000001E-2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6252960432089658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0.66700000000000004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284800256647548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0.14299999999999999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74682752"/>
        <c:axId val="74684288"/>
      </c:barChart>
      <c:catAx>
        <c:axId val="746827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74684288"/>
        <c:crosses val="autoZero"/>
        <c:auto val="1"/>
        <c:lblAlgn val="ctr"/>
        <c:lblOffset val="100"/>
        <c:noMultiLvlLbl val="0"/>
      </c:catAx>
      <c:valAx>
        <c:axId val="7468428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746827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61225984"/>
        <c:axId val="61227776"/>
      </c:barChart>
      <c:catAx>
        <c:axId val="61225984"/>
        <c:scaling>
          <c:orientation val="minMax"/>
        </c:scaling>
        <c:delete val="1"/>
        <c:axPos val="l"/>
        <c:majorTickMark val="out"/>
        <c:minorTickMark val="none"/>
        <c:tickLblPos val="none"/>
        <c:crossAx val="61227776"/>
        <c:crosses val="autoZero"/>
        <c:auto val="1"/>
        <c:lblAlgn val="ctr"/>
        <c:lblOffset val="100"/>
        <c:noMultiLvlLbl val="0"/>
      </c:catAx>
      <c:valAx>
        <c:axId val="61227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1225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76096256"/>
        <c:axId val="76097792"/>
      </c:barChart>
      <c:catAx>
        <c:axId val="76096256"/>
        <c:scaling>
          <c:orientation val="maxMin"/>
        </c:scaling>
        <c:delete val="1"/>
        <c:axPos val="l"/>
        <c:majorTickMark val="out"/>
        <c:minorTickMark val="none"/>
        <c:tickLblPos val="none"/>
        <c:crossAx val="76097792"/>
        <c:crosses val="autoZero"/>
        <c:auto val="1"/>
        <c:lblAlgn val="ctr"/>
        <c:lblOffset val="100"/>
        <c:noMultiLvlLbl val="0"/>
      </c:catAx>
      <c:valAx>
        <c:axId val="760977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6096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149504"/>
        <c:axId val="76151040"/>
      </c:barChart>
      <c:catAx>
        <c:axId val="76149504"/>
        <c:scaling>
          <c:orientation val="maxMin"/>
        </c:scaling>
        <c:delete val="1"/>
        <c:axPos val="l"/>
        <c:majorTickMark val="out"/>
        <c:minorTickMark val="none"/>
        <c:tickLblPos val="none"/>
        <c:crossAx val="76151040"/>
        <c:crosses val="autoZero"/>
        <c:auto val="1"/>
        <c:lblAlgn val="ctr"/>
        <c:lblOffset val="100"/>
        <c:noMultiLvlLbl val="0"/>
      </c:catAx>
      <c:valAx>
        <c:axId val="7615104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61495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6</c:v>
                </c:pt>
                <c:pt idx="1">
                  <c:v>1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320768"/>
        <c:axId val="76322304"/>
      </c:barChart>
      <c:catAx>
        <c:axId val="76320768"/>
        <c:scaling>
          <c:orientation val="maxMin"/>
        </c:scaling>
        <c:delete val="1"/>
        <c:axPos val="l"/>
        <c:majorTickMark val="out"/>
        <c:minorTickMark val="none"/>
        <c:tickLblPos val="none"/>
        <c:crossAx val="76322304"/>
        <c:crosses val="autoZero"/>
        <c:auto val="1"/>
        <c:lblAlgn val="ctr"/>
        <c:lblOffset val="100"/>
        <c:noMultiLvlLbl val="0"/>
      </c:catAx>
      <c:valAx>
        <c:axId val="763223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6320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1</c:v>
                </c:pt>
                <c:pt idx="1">
                  <c:v>11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872576"/>
        <c:axId val="78874112"/>
      </c:barChart>
      <c:catAx>
        <c:axId val="78872576"/>
        <c:scaling>
          <c:orientation val="maxMin"/>
        </c:scaling>
        <c:delete val="1"/>
        <c:axPos val="l"/>
        <c:majorTickMark val="out"/>
        <c:minorTickMark val="none"/>
        <c:tickLblPos val="none"/>
        <c:crossAx val="78874112"/>
        <c:crosses val="autoZero"/>
        <c:auto val="1"/>
        <c:lblAlgn val="ctr"/>
        <c:lblOffset val="100"/>
        <c:noMultiLvlLbl val="0"/>
      </c:catAx>
      <c:valAx>
        <c:axId val="788741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8872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4</c:v>
                </c:pt>
                <c:pt idx="2">
                  <c:v>2</c:v>
                </c:pt>
                <c:pt idx="3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839680"/>
        <c:axId val="90849664"/>
      </c:barChart>
      <c:catAx>
        <c:axId val="90839680"/>
        <c:scaling>
          <c:orientation val="maxMin"/>
        </c:scaling>
        <c:delete val="1"/>
        <c:axPos val="l"/>
        <c:majorTickMark val="out"/>
        <c:minorTickMark val="none"/>
        <c:tickLblPos val="none"/>
        <c:crossAx val="90849664"/>
        <c:crosses val="autoZero"/>
        <c:auto val="1"/>
        <c:lblAlgn val="ctr"/>
        <c:lblOffset val="100"/>
        <c:noMultiLvlLbl val="0"/>
      </c:catAx>
      <c:valAx>
        <c:axId val="9084966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0839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3.2</c:v>
                </c:pt>
                <c:pt idx="1">
                  <c:v>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61006592"/>
        <c:axId val="61008128"/>
      </c:barChart>
      <c:catAx>
        <c:axId val="61006592"/>
        <c:scaling>
          <c:orientation val="maxMin"/>
        </c:scaling>
        <c:delete val="1"/>
        <c:axPos val="l"/>
        <c:majorTickMark val="out"/>
        <c:minorTickMark val="none"/>
        <c:tickLblPos val="none"/>
        <c:crossAx val="61008128"/>
        <c:crosses val="autoZero"/>
        <c:auto val="1"/>
        <c:lblAlgn val="ctr"/>
        <c:lblOffset val="100"/>
        <c:noMultiLvlLbl val="0"/>
      </c:catAx>
      <c:valAx>
        <c:axId val="61008128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61006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3</c:v>
                </c:pt>
                <c:pt idx="1">
                  <c:v>2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9</c:v>
                </c:pt>
                <c:pt idx="8">
                  <c:v>5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61301120"/>
        <c:axId val="61302656"/>
      </c:barChart>
      <c:catAx>
        <c:axId val="613011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1302656"/>
        <c:crosses val="autoZero"/>
        <c:auto val="1"/>
        <c:lblAlgn val="ctr"/>
        <c:lblOffset val="100"/>
        <c:noMultiLvlLbl val="0"/>
      </c:catAx>
      <c:valAx>
        <c:axId val="6130265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613011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619047619047619E-3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4761904761904763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142857142857143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4.8000000000000001E-2</c:v>
                </c:pt>
                <c:pt idx="1">
                  <c:v>0.16700000000000001</c:v>
                </c:pt>
                <c:pt idx="2">
                  <c:v>4.8000000000000001E-2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238095238095239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47619047619047E-2"/>
                  <c:y val="-4.633182487385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0.28599999999999998</c:v>
                </c:pt>
                <c:pt idx="1">
                  <c:v>0.33300000000000002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142857142857845E-3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95238095238095E-3"/>
                  <c:y val="-4.633182487385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142857142857144E-2"/>
                  <c:y val="-4.8905421049900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9.5000000000000001E-2</c:v>
                </c:pt>
                <c:pt idx="1">
                  <c:v>0.111</c:v>
                </c:pt>
                <c:pt idx="2">
                  <c:v>4.8000000000000001E-2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142857142857144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047619047619048E-3"/>
                  <c:y val="-4.76084890975834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571278590176299E-2"/>
                  <c:y val="-5.0832679361290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0.14299999999999999</c:v>
                </c:pt>
                <c:pt idx="1">
                  <c:v>5.6000000000000001E-2</c:v>
                </c:pt>
                <c:pt idx="2">
                  <c:v>0.19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143517060367455"/>
                  <c:y val="-4.89090692410465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9184701912260962E-2"/>
                  <c:y val="-4.6331622196567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7431331083614549"/>
                  <c:y val="-5.1254856147769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0.42899999999999999</c:v>
                </c:pt>
                <c:pt idx="1">
                  <c:v>0.33300000000000002</c:v>
                </c:pt>
                <c:pt idx="2">
                  <c:v>0.71399999999999997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61434112"/>
        <c:axId val="61452288"/>
      </c:barChart>
      <c:catAx>
        <c:axId val="614341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1452288"/>
        <c:crosses val="autoZero"/>
        <c:auto val="1"/>
        <c:lblAlgn val="ctr"/>
        <c:lblOffset val="100"/>
        <c:noMultiLvlLbl val="0"/>
      </c:catAx>
      <c:valAx>
        <c:axId val="614522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61434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2.8</c:v>
                </c:pt>
                <c:pt idx="1">
                  <c:v>2.6666666666666665</c:v>
                </c:pt>
                <c:pt idx="2">
                  <c:v>4.5454545454545459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61786368"/>
        <c:axId val="61792256"/>
      </c:barChart>
      <c:catAx>
        <c:axId val="617863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1792256"/>
        <c:crosses val="autoZero"/>
        <c:auto val="1"/>
        <c:lblAlgn val="ctr"/>
        <c:lblOffset val="100"/>
        <c:noMultiLvlLbl val="0"/>
      </c:catAx>
      <c:valAx>
        <c:axId val="61792256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61786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52088258471237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60835303388495E-2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1520882584712374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5760441292355608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5.2999999999999999E-2</c:v>
                </c:pt>
                <c:pt idx="1">
                  <c:v>0.13300000000000001</c:v>
                </c:pt>
                <c:pt idx="2">
                  <c:v>0</c:v>
                </c:pt>
                <c:pt idx="3">
                  <c:v>5.2999999999999999E-2</c:v>
                </c:pt>
                <c:pt idx="4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62647754136541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944838455476696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5216706067769899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layout>
                <c:manualLayout>
                  <c:x val="7.8802206461781512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0.105</c:v>
                </c:pt>
                <c:pt idx="1">
                  <c:v>0.2</c:v>
                </c:pt>
                <c:pt idx="2">
                  <c:v>0.182</c:v>
                </c:pt>
                <c:pt idx="3">
                  <c:v>0</c:v>
                </c:pt>
                <c:pt idx="4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3.5287876249511366E-2"/>
                  <c:y val="-4.5620956443618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9.4562647754137114E-3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880220646178035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</c:v>
                </c:pt>
                <c:pt idx="3">
                  <c:v>5.2999999999999999E-2</c:v>
                </c:pt>
                <c:pt idx="4">
                  <c:v>0.1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572147453199555E-2"/>
                  <c:y val="-4.35042213882895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559495665878645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4980634512884458"/>
                  <c:y val="-4.5621956318467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2009456264775412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8857368006304178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0.36799999999999999</c:v>
                </c:pt>
                <c:pt idx="1">
                  <c:v>0.46700000000000003</c:v>
                </c:pt>
                <c:pt idx="2">
                  <c:v>0.63600000000000001</c:v>
                </c:pt>
                <c:pt idx="3">
                  <c:v>0.26300000000000001</c:v>
                </c:pt>
                <c:pt idx="4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753907534607819"/>
                  <c:y val="-4.5621289735234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3.1156034573692471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5396635704224926"/>
                  <c:y val="-4.5621289735234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184837710888989"/>
                  <c:y val="-4.45775870386889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0.47399999999999998</c:v>
                </c:pt>
                <c:pt idx="1">
                  <c:v>0</c:v>
                </c:pt>
                <c:pt idx="2">
                  <c:v>0.182</c:v>
                </c:pt>
                <c:pt idx="3">
                  <c:v>0.63200000000000001</c:v>
                </c:pt>
                <c:pt idx="4">
                  <c:v>0.55000000000000004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485824"/>
        <c:axId val="61486976"/>
      </c:barChart>
      <c:catAx>
        <c:axId val="6148582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1486976"/>
        <c:crosses val="autoZero"/>
        <c:auto val="1"/>
        <c:lblAlgn val="ctr"/>
        <c:lblOffset val="100"/>
        <c:noMultiLvlLbl val="0"/>
      </c:catAx>
      <c:valAx>
        <c:axId val="6148697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61485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</c:v>
                </c:pt>
                <c:pt idx="1">
                  <c:v>3.2</c:v>
                </c:pt>
                <c:pt idx="2">
                  <c:v>3.3333333333333335</c:v>
                </c:pt>
                <c:pt idx="3">
                  <c:v>4.3636363636363633</c:v>
                </c:pt>
                <c:pt idx="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361536"/>
        <c:axId val="61583360"/>
      </c:barChart>
      <c:catAx>
        <c:axId val="6136153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1583360"/>
        <c:crosses val="autoZero"/>
        <c:auto val="1"/>
        <c:lblAlgn val="ctr"/>
        <c:lblOffset val="100"/>
        <c:noMultiLvlLbl val="0"/>
      </c:catAx>
      <c:valAx>
        <c:axId val="6158336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61361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0.47619047619047616</c:v>
                </c:pt>
                <c:pt idx="1">
                  <c:v>0.19</c:v>
                </c:pt>
                <c:pt idx="2">
                  <c:v>0.15</c:v>
                </c:pt>
                <c:pt idx="3">
                  <c:v>0.158</c:v>
                </c:pt>
                <c:pt idx="4">
                  <c:v>6.7000000000000004E-2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0.19047619047619047</c:v>
                </c:pt>
                <c:pt idx="1">
                  <c:v>0.23799999999999999</c:v>
                </c:pt>
                <c:pt idx="2">
                  <c:v>0.05</c:v>
                </c:pt>
                <c:pt idx="3">
                  <c:v>0.47399999999999998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0.19047619047619047</c:v>
                </c:pt>
                <c:pt idx="1">
                  <c:v>0.19</c:v>
                </c:pt>
                <c:pt idx="2">
                  <c:v>0.3</c:v>
                </c:pt>
                <c:pt idx="3">
                  <c:v>0.316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0.14285714285714285</c:v>
                </c:pt>
                <c:pt idx="1">
                  <c:v>0.38100000000000001</c:v>
                </c:pt>
                <c:pt idx="2">
                  <c:v>0.45</c:v>
                </c:pt>
                <c:pt idx="3">
                  <c:v>5.2999999999999999E-2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0</c:v>
                </c:pt>
                <c:pt idx="4">
                  <c:v>0.93300000000000005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720064"/>
        <c:axId val="61721600"/>
      </c:barChart>
      <c:catAx>
        <c:axId val="617200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61721600"/>
        <c:crosses val="autoZero"/>
        <c:auto val="1"/>
        <c:lblAlgn val="ctr"/>
        <c:lblOffset val="100"/>
        <c:noMultiLvlLbl val="0"/>
      </c:catAx>
      <c:valAx>
        <c:axId val="617216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617200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052628670724039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087714451206733E-3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7719286128016844E-3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0.14299999999999999</c:v>
                </c:pt>
                <c:pt idx="1">
                  <c:v>4.8000000000000001E-2</c:v>
                </c:pt>
                <c:pt idx="2">
                  <c:v>0.1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526176194753944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298242948163704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052628670724039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5964762264848421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9.5000000000000001E-2</c:v>
                </c:pt>
                <c:pt idx="1">
                  <c:v>0.14299999999999999</c:v>
                </c:pt>
                <c:pt idx="2">
                  <c:v>0.15</c:v>
                </c:pt>
                <c:pt idx="3">
                  <c:v>0.35699999999999998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947357515215158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1052628670724105E-2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842100173767073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2631571676810098E-3"/>
                  <c:y val="-4.1054948776564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0.33300000000000002</c:v>
                </c:pt>
                <c:pt idx="1">
                  <c:v>0.14299999999999999</c:v>
                </c:pt>
                <c:pt idx="2">
                  <c:v>0.2</c:v>
                </c:pt>
                <c:pt idx="3">
                  <c:v>7.0999999999999994E-2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192833652046738E-2"/>
                  <c:y val="-4.10535633192478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05263005213012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8245600463378852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5964900405456499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0.33300000000000002</c:v>
                </c:pt>
                <c:pt idx="1">
                  <c:v>0.42899999999999999</c:v>
                </c:pt>
                <c:pt idx="2">
                  <c:v>0.4</c:v>
                </c:pt>
                <c:pt idx="3">
                  <c:v>0.35699999999999998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270892074749117E-2"/>
                  <c:y val="-4.3007212075030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6426295562053382E-2"/>
                  <c:y val="-4.3007673894135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13592731925303E-2"/>
                  <c:y val="-4.10526396810369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2817372176077888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9.5000000000000001E-2</c:v>
                </c:pt>
                <c:pt idx="1">
                  <c:v>0.23799999999999999</c:v>
                </c:pt>
                <c:pt idx="2">
                  <c:v>0.15</c:v>
                </c:pt>
                <c:pt idx="3">
                  <c:v>0.214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63844352"/>
        <c:axId val="63845888"/>
      </c:barChart>
      <c:catAx>
        <c:axId val="6384435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3845888"/>
        <c:crosses val="autoZero"/>
        <c:auto val="1"/>
        <c:lblAlgn val="ctr"/>
        <c:lblOffset val="100"/>
        <c:noMultiLvlLbl val="0"/>
      </c:catAx>
      <c:valAx>
        <c:axId val="638458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638443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3,6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91" sqref="V91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6" t="s">
        <v>69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6.2E-2</v>
      </c>
      <c r="N8" s="4">
        <v>0.125</v>
      </c>
      <c r="O8" s="4">
        <v>0.25</v>
      </c>
      <c r="P8" s="4">
        <v>0.438</v>
      </c>
      <c r="Q8" s="4">
        <v>0.125</v>
      </c>
      <c r="R8" s="24">
        <f>(1*1+2*2+4*3+7*4+2*5)/16</f>
        <v>3.4375</v>
      </c>
      <c r="S8" s="3"/>
      <c r="T8" s="2"/>
    </row>
    <row r="9" spans="1:20" x14ac:dyDescent="0.25">
      <c r="K9" s="2"/>
      <c r="L9" s="3" t="s">
        <v>0</v>
      </c>
      <c r="M9" s="4">
        <v>6.2E-2</v>
      </c>
      <c r="N9" s="4">
        <v>0</v>
      </c>
      <c r="O9" s="4">
        <v>0.188</v>
      </c>
      <c r="P9" s="4">
        <v>0.5</v>
      </c>
      <c r="Q9" s="4">
        <v>0.25</v>
      </c>
      <c r="R9" s="24">
        <f>(1*1+0*2+3*3+8*4+4*5)/16</f>
        <v>3.875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  <c r="U30" s="2"/>
    </row>
    <row r="31" spans="11:21" x14ac:dyDescent="0.25">
      <c r="K31" s="2"/>
      <c r="L31" s="2"/>
      <c r="M31" s="23" t="s">
        <v>73</v>
      </c>
      <c r="N31" s="4">
        <v>0.1</v>
      </c>
      <c r="O31" s="4">
        <v>0.1</v>
      </c>
      <c r="P31" s="4">
        <v>0.4</v>
      </c>
      <c r="Q31" s="4">
        <v>0.3</v>
      </c>
      <c r="R31" s="4">
        <v>0.1</v>
      </c>
      <c r="S31" s="24">
        <f>(1*1+1*2+4*3+3*4+1*5)/10</f>
        <v>3.2</v>
      </c>
      <c r="T31" s="3"/>
      <c r="U31" s="2"/>
    </row>
    <row r="32" spans="11:21" x14ac:dyDescent="0.25">
      <c r="K32" s="2"/>
      <c r="L32" s="2"/>
      <c r="M32" s="3" t="s">
        <v>0</v>
      </c>
      <c r="N32" s="4">
        <v>0.1</v>
      </c>
      <c r="O32" s="4">
        <v>0</v>
      </c>
      <c r="P32" s="4">
        <v>0.2</v>
      </c>
      <c r="Q32" s="4">
        <v>0.4</v>
      </c>
      <c r="R32" s="4">
        <v>0.3</v>
      </c>
      <c r="S32" s="24">
        <f>(1*1+0*2+2*3+4*4+3*5)/10</f>
        <v>3.8</v>
      </c>
      <c r="T32" s="3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3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3"/>
      <c r="N43" s="3"/>
      <c r="O43" s="3"/>
      <c r="P43" s="3"/>
      <c r="Q43" s="3"/>
      <c r="R43" s="3"/>
      <c r="S43" s="2"/>
    </row>
    <row r="44" spans="11:21" x14ac:dyDescent="0.25">
      <c r="M44" s="2"/>
      <c r="N44" s="3"/>
      <c r="O44" s="3"/>
      <c r="P44" s="3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2"/>
      <c r="R45" s="3"/>
      <c r="S45" s="2"/>
    </row>
    <row r="46" spans="11:21" x14ac:dyDescent="0.25">
      <c r="M46" s="2"/>
      <c r="N46" s="3">
        <v>1</v>
      </c>
      <c r="O46" s="25">
        <v>3</v>
      </c>
      <c r="P46" s="25">
        <v>5</v>
      </c>
      <c r="Q46" s="2"/>
      <c r="R46" s="3"/>
      <c r="S46" s="2"/>
    </row>
    <row r="47" spans="11:21" x14ac:dyDescent="0.25">
      <c r="M47" s="2"/>
      <c r="N47" s="3">
        <v>2</v>
      </c>
      <c r="O47" s="25">
        <v>2</v>
      </c>
      <c r="P47" s="25">
        <v>3</v>
      </c>
      <c r="Q47" s="2"/>
      <c r="R47" s="3"/>
      <c r="S47" s="2"/>
    </row>
    <row r="48" spans="11:21" x14ac:dyDescent="0.25">
      <c r="M48" s="2"/>
      <c r="N48" s="3">
        <v>3</v>
      </c>
      <c r="O48" s="25">
        <v>8</v>
      </c>
      <c r="P48" s="25">
        <v>2</v>
      </c>
      <c r="Q48" s="2"/>
      <c r="R48" s="3"/>
      <c r="S48" s="2"/>
    </row>
    <row r="49" spans="13:19" x14ac:dyDescent="0.25">
      <c r="M49" s="2"/>
      <c r="N49" s="3">
        <v>4</v>
      </c>
      <c r="O49" s="25">
        <v>7</v>
      </c>
      <c r="P49" s="25">
        <v>3</v>
      </c>
      <c r="Q49" s="2"/>
      <c r="R49" s="3"/>
      <c r="S49" s="2"/>
    </row>
    <row r="50" spans="13:19" x14ac:dyDescent="0.25">
      <c r="M50" s="2"/>
      <c r="N50" s="3">
        <v>5</v>
      </c>
      <c r="O50" s="25">
        <v>6</v>
      </c>
      <c r="P50" s="25">
        <v>2</v>
      </c>
      <c r="Q50" s="2"/>
      <c r="R50" s="3"/>
      <c r="S50" s="2"/>
    </row>
    <row r="51" spans="13:19" x14ac:dyDescent="0.25">
      <c r="M51" s="2"/>
      <c r="N51" s="3">
        <v>6</v>
      </c>
      <c r="O51" s="25">
        <v>3</v>
      </c>
      <c r="P51" s="25">
        <v>3</v>
      </c>
      <c r="Q51" s="2"/>
      <c r="R51" s="3"/>
      <c r="S51" s="2"/>
    </row>
    <row r="52" spans="13:19" x14ac:dyDescent="0.25">
      <c r="M52" s="2"/>
      <c r="N52" s="3">
        <v>7</v>
      </c>
      <c r="O52" s="25">
        <v>5</v>
      </c>
      <c r="P52" s="25">
        <v>3</v>
      </c>
      <c r="Q52" s="2"/>
      <c r="R52" s="3"/>
      <c r="S52" s="2"/>
    </row>
    <row r="53" spans="13:19" x14ac:dyDescent="0.25">
      <c r="M53" s="2"/>
      <c r="N53" s="3">
        <v>8</v>
      </c>
      <c r="O53" s="25">
        <v>9</v>
      </c>
      <c r="P53" s="25">
        <v>1</v>
      </c>
      <c r="Q53" s="2"/>
      <c r="R53" s="3"/>
      <c r="S53" s="2"/>
    </row>
    <row r="54" spans="13:19" x14ac:dyDescent="0.25">
      <c r="M54" s="2"/>
      <c r="N54" s="3">
        <v>9</v>
      </c>
      <c r="O54" s="25">
        <v>5</v>
      </c>
      <c r="P54" s="25">
        <v>0</v>
      </c>
      <c r="Q54" s="2"/>
      <c r="R54" s="3"/>
      <c r="S54" s="2"/>
    </row>
    <row r="55" spans="13:19" x14ac:dyDescent="0.25">
      <c r="M55" s="2"/>
      <c r="N55" s="2"/>
      <c r="O55" s="2"/>
      <c r="P55" s="2"/>
      <c r="Q55" s="2"/>
      <c r="R55" s="2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X76" sqref="X76"/>
    </sheetView>
  </sheetViews>
  <sheetFormatPr defaultRowHeight="15" x14ac:dyDescent="0.25"/>
  <sheetData>
    <row r="2" spans="1:23" ht="27.75" customHeight="1" x14ac:dyDescent="0.35">
      <c r="A2" s="36" t="s">
        <v>70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23">
        <v>1</v>
      </c>
      <c r="O12" s="4">
        <v>4.8000000000000001E-2</v>
      </c>
      <c r="P12" s="4">
        <v>0.28599999999999998</v>
      </c>
      <c r="Q12" s="4">
        <v>9.5000000000000001E-2</v>
      </c>
      <c r="R12" s="4">
        <v>0.14299999999999999</v>
      </c>
      <c r="S12" s="4">
        <v>0.42899999999999999</v>
      </c>
      <c r="T12" s="24">
        <f>(1*1+6*2+2*3+3*4+9*5)/21</f>
        <v>3.6190476190476191</v>
      </c>
      <c r="U12" s="2"/>
      <c r="V12" s="3"/>
      <c r="W12" s="2"/>
    </row>
    <row r="13" spans="1:23" x14ac:dyDescent="0.25">
      <c r="M13" s="2"/>
      <c r="N13" s="3">
        <v>2</v>
      </c>
      <c r="O13" s="4">
        <v>0.16700000000000001</v>
      </c>
      <c r="P13" s="4">
        <v>0.33300000000000002</v>
      </c>
      <c r="Q13" s="4">
        <v>0.111</v>
      </c>
      <c r="R13" s="4">
        <v>5.6000000000000001E-2</v>
      </c>
      <c r="S13" s="4">
        <v>0.33300000000000002</v>
      </c>
      <c r="T13" s="24">
        <f>(3*1+6*2+2*3+1*4+6*5)/18</f>
        <v>3.0555555555555554</v>
      </c>
      <c r="U13" s="2"/>
      <c r="V13" s="3"/>
      <c r="W13" s="2"/>
    </row>
    <row r="14" spans="1:23" x14ac:dyDescent="0.25">
      <c r="M14" s="2"/>
      <c r="N14" s="3">
        <v>3</v>
      </c>
      <c r="O14" s="4">
        <v>4.8000000000000001E-2</v>
      </c>
      <c r="P14" s="4">
        <v>0</v>
      </c>
      <c r="Q14" s="4">
        <v>4.8000000000000001E-2</v>
      </c>
      <c r="R14" s="4">
        <v>0.19</v>
      </c>
      <c r="S14" s="4">
        <v>0.71399999999999997</v>
      </c>
      <c r="T14" s="24">
        <f>(1*1+0*2+1*3+4*4+15*5)/21</f>
        <v>4.5238095238095237</v>
      </c>
      <c r="U14" s="2"/>
      <c r="V14" s="3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0.1</v>
      </c>
      <c r="Q42" s="4">
        <v>0.5</v>
      </c>
      <c r="R42" s="4">
        <v>0.1</v>
      </c>
      <c r="S42" s="4">
        <v>0.1</v>
      </c>
      <c r="T42" s="4">
        <v>0.2</v>
      </c>
      <c r="U42" s="24">
        <f>(1*1+5*2+1*3+1*4+2*5)/10</f>
        <v>2.8</v>
      </c>
      <c r="V42" s="2"/>
      <c r="W42" s="2"/>
    </row>
    <row r="43" spans="13:23" x14ac:dyDescent="0.25">
      <c r="M43" s="2"/>
      <c r="N43" s="2"/>
      <c r="O43" s="3">
        <v>2</v>
      </c>
      <c r="P43" s="4">
        <v>0.222</v>
      </c>
      <c r="Q43" s="4">
        <v>0.44400000000000001</v>
      </c>
      <c r="R43" s="4">
        <v>0</v>
      </c>
      <c r="S43" s="4">
        <v>0.111</v>
      </c>
      <c r="T43" s="4">
        <v>0.222</v>
      </c>
      <c r="U43" s="24">
        <f>(2*1+4*2+0*3+1*4+2*5)/9</f>
        <v>2.6666666666666665</v>
      </c>
      <c r="V43" s="2"/>
      <c r="W43" s="2"/>
    </row>
    <row r="44" spans="13:23" x14ac:dyDescent="0.25">
      <c r="M44" s="2"/>
      <c r="N44" s="2"/>
      <c r="O44" s="3">
        <v>3</v>
      </c>
      <c r="P44" s="4">
        <v>9.0999999999999998E-2</v>
      </c>
      <c r="Q44" s="4">
        <v>0</v>
      </c>
      <c r="R44" s="4">
        <v>0</v>
      </c>
      <c r="S44" s="4">
        <v>9.0999999999999998E-2</v>
      </c>
      <c r="T44" s="4">
        <v>0.81799999999999995</v>
      </c>
      <c r="U44" s="24">
        <f>(1*1+0*2+0*3+1*4+9*5)/11</f>
        <v>4.5454545454545459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Z103" sqref="Z103"/>
    </sheetView>
  </sheetViews>
  <sheetFormatPr defaultRowHeight="15" x14ac:dyDescent="0.25"/>
  <sheetData>
    <row r="2" spans="1:21" ht="31.5" customHeight="1" x14ac:dyDescent="0.35">
      <c r="A2" s="36" t="s">
        <v>71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2"/>
      <c r="N6" s="2"/>
      <c r="O6" s="2"/>
      <c r="P6" s="2"/>
      <c r="Q6" s="2"/>
      <c r="R6" s="2"/>
      <c r="S6" s="2"/>
      <c r="T6" s="2"/>
    </row>
    <row r="7" spans="1:21" x14ac:dyDescent="0.25">
      <c r="J7" s="2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I10" s="3"/>
      <c r="J10" s="3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I11" s="3"/>
      <c r="J11" s="3"/>
      <c r="K11" s="3"/>
      <c r="L11" s="3"/>
      <c r="M11" s="23">
        <v>1</v>
      </c>
      <c r="N11" s="4">
        <v>5.2999999999999999E-2</v>
      </c>
      <c r="O11" s="4">
        <v>0.105</v>
      </c>
      <c r="P11" s="4">
        <v>0</v>
      </c>
      <c r="Q11" s="4">
        <v>0.36799999999999999</v>
      </c>
      <c r="R11" s="4">
        <v>0.47399999999999998</v>
      </c>
      <c r="S11" s="24">
        <f>(1*1+2*2+0*3+7*4+9*5)/19</f>
        <v>4.1052631578947372</v>
      </c>
      <c r="T11" s="3"/>
      <c r="U11" s="3"/>
    </row>
    <row r="12" spans="1:21" x14ac:dyDescent="0.25">
      <c r="I12" s="3"/>
      <c r="J12" s="3"/>
      <c r="K12" s="3"/>
      <c r="L12" s="3"/>
      <c r="M12" s="3">
        <v>2</v>
      </c>
      <c r="N12" s="4">
        <v>0.13300000000000001</v>
      </c>
      <c r="O12" s="4">
        <v>0.2</v>
      </c>
      <c r="P12" s="4">
        <v>0.2</v>
      </c>
      <c r="Q12" s="4">
        <v>0.46700000000000003</v>
      </c>
      <c r="R12" s="4">
        <v>0</v>
      </c>
      <c r="S12" s="24">
        <f>(2*1+3*2+3*3+7*4+0*5)/15</f>
        <v>3</v>
      </c>
      <c r="T12" s="3"/>
      <c r="U12" s="3"/>
    </row>
    <row r="13" spans="1:21" x14ac:dyDescent="0.25">
      <c r="I13" s="3"/>
      <c r="J13" s="3"/>
      <c r="K13" s="3"/>
      <c r="L13" s="3"/>
      <c r="M13" s="3">
        <v>3</v>
      </c>
      <c r="N13" s="4">
        <v>0</v>
      </c>
      <c r="O13" s="4">
        <v>0.182</v>
      </c>
      <c r="P13" s="4">
        <v>0</v>
      </c>
      <c r="Q13" s="4">
        <v>0.63600000000000001</v>
      </c>
      <c r="R13" s="4">
        <v>0.182</v>
      </c>
      <c r="S13" s="24">
        <f>(0*1+2*2+0*3+7*4+2*5)/11</f>
        <v>3.8181818181818183</v>
      </c>
      <c r="T13" s="3"/>
      <c r="U13" s="3"/>
    </row>
    <row r="14" spans="1:21" x14ac:dyDescent="0.25">
      <c r="I14" s="3"/>
      <c r="J14" s="3"/>
      <c r="K14" s="3"/>
      <c r="L14" s="3"/>
      <c r="M14" s="3">
        <v>4</v>
      </c>
      <c r="N14" s="4">
        <v>5.2999999999999999E-2</v>
      </c>
      <c r="O14" s="4">
        <v>0</v>
      </c>
      <c r="P14" s="4">
        <v>5.2999999999999999E-2</v>
      </c>
      <c r="Q14" s="4">
        <v>0.26300000000000001</v>
      </c>
      <c r="R14" s="4">
        <v>0.63200000000000001</v>
      </c>
      <c r="S14" s="24">
        <f>(1*1+0*2+1*3+5*4+12*5)/19</f>
        <v>4.4210526315789478</v>
      </c>
      <c r="T14" s="3"/>
      <c r="U14" s="3"/>
    </row>
    <row r="15" spans="1:21" x14ac:dyDescent="0.25">
      <c r="I15" s="3"/>
      <c r="J15" s="3"/>
      <c r="K15" s="3"/>
      <c r="L15" s="3"/>
      <c r="M15" s="3">
        <v>5</v>
      </c>
      <c r="N15" s="4">
        <v>0.05</v>
      </c>
      <c r="O15" s="4">
        <v>0.05</v>
      </c>
      <c r="P15" s="4">
        <v>0.1</v>
      </c>
      <c r="Q15" s="4">
        <v>0.25</v>
      </c>
      <c r="R15" s="4">
        <v>0.55000000000000004</v>
      </c>
      <c r="S15" s="24">
        <f>(1*1+1*2+2*3+5*4+11*5)/20</f>
        <v>4.2</v>
      </c>
      <c r="T15" s="3"/>
      <c r="U15" s="3"/>
    </row>
    <row r="16" spans="1:21" x14ac:dyDescent="0.25"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9:20" x14ac:dyDescent="0.25"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9.0999999999999998E-2</v>
      </c>
      <c r="R49" s="4">
        <v>9.0999999999999998E-2</v>
      </c>
      <c r="S49" s="4">
        <v>0</v>
      </c>
      <c r="T49" s="4">
        <v>0.36399999999999999</v>
      </c>
      <c r="U49" s="4">
        <v>0.45500000000000002</v>
      </c>
      <c r="V49" s="24">
        <f>(1*1+1*2+0*3+4*4+5*5)/11</f>
        <v>4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0.1</v>
      </c>
      <c r="R50" s="4">
        <v>0.1</v>
      </c>
      <c r="S50" s="4">
        <v>0.3</v>
      </c>
      <c r="T50" s="4">
        <v>0.5</v>
      </c>
      <c r="U50" s="4">
        <v>0</v>
      </c>
      <c r="V50" s="24">
        <f>(1*1+1*2+3*3+5*4+0*5)/10</f>
        <v>3.2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0.33300000000000002</v>
      </c>
      <c r="S51" s="4">
        <v>0</v>
      </c>
      <c r="T51" s="4">
        <v>0.66700000000000004</v>
      </c>
      <c r="U51" s="4">
        <v>0</v>
      </c>
      <c r="V51" s="24">
        <f>(0*1+2*2+0*3+4*4+0*5)/6</f>
        <v>3.3333333333333335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9.0999999999999998E-2</v>
      </c>
      <c r="R52" s="4">
        <v>0</v>
      </c>
      <c r="S52" s="4">
        <v>0</v>
      </c>
      <c r="T52" s="4">
        <v>0.27300000000000002</v>
      </c>
      <c r="U52" s="4">
        <v>0.63600000000000001</v>
      </c>
      <c r="V52" s="24">
        <f>(1*1+0*2+0*3+3*4+7*5)/11</f>
        <v>4.3636363636363633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9.0999999999999998E-2</v>
      </c>
      <c r="R53" s="4">
        <v>9.0999999999999998E-2</v>
      </c>
      <c r="S53" s="4">
        <v>9.0999999999999998E-2</v>
      </c>
      <c r="T53" s="4">
        <v>0.182</v>
      </c>
      <c r="U53" s="4">
        <v>0.54500000000000004</v>
      </c>
      <c r="V53" s="24">
        <f>(1*1+1*2+1*3+2*4+6*5)/11</f>
        <v>4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3"/>
      <c r="P76" s="2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3"/>
      <c r="P77" s="2"/>
      <c r="Q77" s="3" t="s">
        <v>6</v>
      </c>
      <c r="R77" s="4">
        <f>10/R83</f>
        <v>0.47619047619047616</v>
      </c>
      <c r="S77" s="4">
        <v>0.19</v>
      </c>
      <c r="T77" s="4">
        <v>0.15</v>
      </c>
      <c r="U77" s="4">
        <v>0.158</v>
      </c>
      <c r="V77" s="4">
        <v>6.7000000000000004E-2</v>
      </c>
      <c r="W77" s="2"/>
      <c r="X77" s="2"/>
      <c r="Y77" s="2"/>
    </row>
    <row r="78" spans="15:25" x14ac:dyDescent="0.25">
      <c r="O78" s="3"/>
      <c r="P78" s="2"/>
      <c r="Q78" s="3" t="s">
        <v>7</v>
      </c>
      <c r="R78" s="4">
        <f>4/R83</f>
        <v>0.19047619047619047</v>
      </c>
      <c r="S78" s="4">
        <v>0.23799999999999999</v>
      </c>
      <c r="T78" s="4">
        <v>0.05</v>
      </c>
      <c r="U78" s="4">
        <v>0.47399999999999998</v>
      </c>
      <c r="V78" s="4">
        <v>0</v>
      </c>
      <c r="W78" s="2"/>
      <c r="X78" s="2"/>
      <c r="Y78" s="2"/>
    </row>
    <row r="79" spans="15:25" x14ac:dyDescent="0.25">
      <c r="O79" s="3"/>
      <c r="P79" s="2"/>
      <c r="Q79" s="3" t="s">
        <v>8</v>
      </c>
      <c r="R79" s="4">
        <f>4/R83</f>
        <v>0.19047619047619047</v>
      </c>
      <c r="S79" s="4">
        <v>0.19</v>
      </c>
      <c r="T79" s="4">
        <v>0.3</v>
      </c>
      <c r="U79" s="4">
        <v>0.316</v>
      </c>
      <c r="V79" s="4">
        <v>0</v>
      </c>
      <c r="W79" s="2"/>
      <c r="X79" s="2"/>
      <c r="Y79" s="2"/>
    </row>
    <row r="80" spans="15:25" x14ac:dyDescent="0.25">
      <c r="O80" s="3"/>
      <c r="P80" s="2"/>
      <c r="Q80" s="3" t="s">
        <v>9</v>
      </c>
      <c r="R80" s="4">
        <f>3/R83</f>
        <v>0.14285714285714285</v>
      </c>
      <c r="S80" s="4">
        <v>0.38100000000000001</v>
      </c>
      <c r="T80" s="4">
        <v>0.45</v>
      </c>
      <c r="U80" s="4">
        <v>5.2999999999999999E-2</v>
      </c>
      <c r="V80" s="4">
        <v>0</v>
      </c>
      <c r="W80" s="2"/>
      <c r="X80" s="2"/>
      <c r="Y80" s="2"/>
    </row>
    <row r="81" spans="15:25" x14ac:dyDescent="0.25">
      <c r="O81" s="3"/>
      <c r="P81" s="2"/>
      <c r="Q81" s="3" t="s">
        <v>10</v>
      </c>
      <c r="R81" s="4">
        <f>0/R83</f>
        <v>0</v>
      </c>
      <c r="S81" s="4">
        <v>0</v>
      </c>
      <c r="T81" s="4">
        <v>0.05</v>
      </c>
      <c r="U81" s="4">
        <v>0</v>
      </c>
      <c r="V81" s="4">
        <v>0.93300000000000005</v>
      </c>
      <c r="W81" s="2"/>
      <c r="X81" s="2"/>
      <c r="Y81" s="2"/>
    </row>
    <row r="82" spans="15:25" x14ac:dyDescent="0.25">
      <c r="O82" s="3"/>
      <c r="P82" s="2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3"/>
      <c r="P83" s="2"/>
      <c r="Q83" s="3"/>
      <c r="R83" s="3">
        <v>21</v>
      </c>
      <c r="S83" s="3"/>
      <c r="T83" s="3"/>
      <c r="U83" s="3"/>
      <c r="V83" s="3"/>
      <c r="W83" s="2"/>
      <c r="X83" s="2"/>
      <c r="Y83" s="2"/>
    </row>
    <row r="84" spans="15:25" x14ac:dyDescent="0.25">
      <c r="O84" s="3"/>
      <c r="P84" s="2"/>
      <c r="Q84" s="3"/>
      <c r="R84" s="3"/>
      <c r="S84" s="3"/>
      <c r="T84" s="3"/>
      <c r="U84" s="3"/>
      <c r="V84" s="3"/>
      <c r="W84" s="2"/>
      <c r="X84" s="2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AA82" sqref="AA82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0.14299999999999999</v>
      </c>
      <c r="R7" s="4">
        <v>9.5000000000000001E-2</v>
      </c>
      <c r="S7" s="4">
        <v>0.33300000000000002</v>
      </c>
      <c r="T7" s="4">
        <v>0.33300000000000002</v>
      </c>
      <c r="U7" s="4">
        <v>9.5000000000000001E-2</v>
      </c>
      <c r="V7" s="24">
        <f>(3*1+2*2+7*3+7*4+2*5)/21</f>
        <v>3.1428571428571428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4.8000000000000001E-2</v>
      </c>
      <c r="R8" s="4">
        <v>0.14299999999999999</v>
      </c>
      <c r="S8" s="4">
        <v>0.14299999999999999</v>
      </c>
      <c r="T8" s="4">
        <v>0.42899999999999999</v>
      </c>
      <c r="U8" s="4">
        <v>0.23799999999999999</v>
      </c>
      <c r="V8" s="24">
        <f>(1*1+3*2+3*3+9*4+5*5)/21</f>
        <v>3.6666666666666665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0.1</v>
      </c>
      <c r="R9" s="4">
        <v>0.15</v>
      </c>
      <c r="S9" s="4">
        <v>0.2</v>
      </c>
      <c r="T9" s="4">
        <v>0.4</v>
      </c>
      <c r="U9" s="4">
        <v>0.15</v>
      </c>
      <c r="V9" s="24">
        <f>(2*1+3*2+4*3+8*4+3*5)/20</f>
        <v>3.35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</v>
      </c>
      <c r="R10" s="4">
        <v>0.35699999999999998</v>
      </c>
      <c r="S10" s="4">
        <v>7.0999999999999994E-2</v>
      </c>
      <c r="T10" s="4">
        <v>0.35699999999999998</v>
      </c>
      <c r="U10" s="4">
        <v>0.214</v>
      </c>
      <c r="V10" s="24">
        <f>(0*1+5*2+1*3+5*4+3*5)/14</f>
        <v>3.4285714285714284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0.27300000000000002</v>
      </c>
      <c r="S44" s="4">
        <v>9.0999999999999998E-2</v>
      </c>
      <c r="T44" s="4">
        <v>0.182</v>
      </c>
      <c r="U44" s="4">
        <v>0.45500000000000002</v>
      </c>
      <c r="V44" s="4">
        <v>0</v>
      </c>
      <c r="W44" s="24">
        <f>(3*1+1*2+2*3+5*4+0*5)/11</f>
        <v>2.8181818181818183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9.0999999999999998E-2</v>
      </c>
      <c r="S45" s="4">
        <v>0.182</v>
      </c>
      <c r="T45" s="4">
        <v>0</v>
      </c>
      <c r="U45" s="4">
        <v>0.63600000000000001</v>
      </c>
      <c r="V45" s="4">
        <v>9.0999999999999998E-2</v>
      </c>
      <c r="W45" s="24">
        <f>(1*1+2*2+0*3+7*4+1*5)/11</f>
        <v>3.4545454545454546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0.1</v>
      </c>
      <c r="S46" s="4">
        <v>0.2</v>
      </c>
      <c r="T46" s="4">
        <v>0.2</v>
      </c>
      <c r="U46" s="4">
        <v>0.4</v>
      </c>
      <c r="V46" s="4">
        <v>0.1</v>
      </c>
      <c r="W46" s="24">
        <f>(1*1+2*2+2*3+4*4+1*5)/10</f>
        <v>3.2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</v>
      </c>
      <c r="S47" s="4">
        <v>0.28599999999999998</v>
      </c>
      <c r="T47" s="4">
        <v>0</v>
      </c>
      <c r="U47" s="4">
        <v>0.42899999999999999</v>
      </c>
      <c r="V47" s="4">
        <v>0.28599999999999998</v>
      </c>
      <c r="W47" s="24">
        <f>(0*1+2*2+0*3+3*4+2*5)/7</f>
        <v>3.7142857142857144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9" sqref="T99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7" t="s">
        <v>19</v>
      </c>
      <c r="C4" s="38"/>
      <c r="D4" s="38"/>
      <c r="E4" s="38"/>
      <c r="F4" s="39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17</v>
      </c>
      <c r="D6" s="12">
        <v>0.51500000000000001</v>
      </c>
      <c r="E6" s="11">
        <v>16</v>
      </c>
      <c r="F6" s="13">
        <v>0.48499999999999999</v>
      </c>
    </row>
    <row r="7" spans="2:18" ht="24" x14ac:dyDescent="0.25">
      <c r="B7" s="9" t="s">
        <v>22</v>
      </c>
      <c r="C7" s="14">
        <v>19</v>
      </c>
      <c r="D7" s="28">
        <v>0.57599999999999996</v>
      </c>
      <c r="E7" s="14">
        <v>14</v>
      </c>
      <c r="F7" s="29">
        <v>0.42399999999999999</v>
      </c>
    </row>
    <row r="8" spans="2:18" ht="24" x14ac:dyDescent="0.25">
      <c r="B8" s="8" t="s">
        <v>23</v>
      </c>
      <c r="C8" s="11">
        <v>30</v>
      </c>
      <c r="D8" s="26">
        <v>0.90900000000000003</v>
      </c>
      <c r="E8" s="11">
        <v>3</v>
      </c>
      <c r="F8" s="27">
        <v>9.0999999999999998E-2</v>
      </c>
    </row>
    <row r="9" spans="2:18" ht="48" x14ac:dyDescent="0.25">
      <c r="B9" s="9" t="s">
        <v>24</v>
      </c>
      <c r="C9" s="14">
        <v>30</v>
      </c>
      <c r="D9" s="28">
        <v>0.90900000000000003</v>
      </c>
      <c r="E9" s="14">
        <v>3</v>
      </c>
      <c r="F9" s="29">
        <v>9.0999999999999998E-2</v>
      </c>
    </row>
    <row r="10" spans="2:18" ht="24" x14ac:dyDescent="0.25">
      <c r="B10" s="10" t="s">
        <v>26</v>
      </c>
      <c r="C10" s="15">
        <v>29</v>
      </c>
      <c r="D10" s="16">
        <v>0.879</v>
      </c>
      <c r="E10" s="15">
        <v>4</v>
      </c>
      <c r="F10" s="17">
        <v>0.121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2"/>
      <c r="R17" s="2"/>
    </row>
    <row r="18" spans="7:18" x14ac:dyDescent="0.25">
      <c r="G18" s="2"/>
      <c r="H18" s="2"/>
      <c r="I18" s="23">
        <v>1</v>
      </c>
      <c r="J18" s="4">
        <v>5.2999999999999999E-2</v>
      </c>
      <c r="K18" s="4">
        <v>0.105</v>
      </c>
      <c r="L18" s="4">
        <v>0.26300000000000001</v>
      </c>
      <c r="M18" s="4">
        <v>0.21099999999999999</v>
      </c>
      <c r="N18" s="4">
        <v>0.36799999999999999</v>
      </c>
      <c r="O18" s="24">
        <f>(1*1+2*2+5*3+4*4+7*5)/19</f>
        <v>3.736842105263158</v>
      </c>
      <c r="P18" s="3"/>
      <c r="Q18" s="2"/>
      <c r="R18" s="2"/>
    </row>
    <row r="19" spans="7:18" x14ac:dyDescent="0.25">
      <c r="G19" s="2"/>
      <c r="H19" s="2"/>
      <c r="I19" s="3">
        <v>2</v>
      </c>
      <c r="J19" s="4">
        <v>0.105</v>
      </c>
      <c r="K19" s="4">
        <v>0</v>
      </c>
      <c r="L19" s="4">
        <v>0.316</v>
      </c>
      <c r="M19" s="4">
        <v>0.316</v>
      </c>
      <c r="N19" s="4">
        <v>0.26300000000000001</v>
      </c>
      <c r="O19" s="24">
        <f>(2*1+0*2+6*3+6*4+5*5)/19</f>
        <v>3.6315789473684212</v>
      </c>
      <c r="P19" s="3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0</v>
      </c>
      <c r="L20" s="4">
        <v>0.158</v>
      </c>
      <c r="M20" s="4">
        <v>0.68400000000000005</v>
      </c>
      <c r="N20" s="4">
        <v>0.158</v>
      </c>
      <c r="O20" s="24">
        <f>(0*1+0*2+3*3+13*4+3*5)/19</f>
        <v>4</v>
      </c>
      <c r="P20" s="3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9.0999999999999998E-2</v>
      </c>
      <c r="L45" s="4">
        <v>0.182</v>
      </c>
      <c r="M45" s="4">
        <v>9.0999999999999998E-2</v>
      </c>
      <c r="N45" s="4">
        <v>0.27300000000000002</v>
      </c>
      <c r="O45" s="4">
        <v>0.36399999999999999</v>
      </c>
      <c r="P45" s="24">
        <f>(1*1+2*2+1*3+3*4+4*5)/11</f>
        <v>3.6363636363636362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0.182</v>
      </c>
      <c r="L46" s="4">
        <v>0</v>
      </c>
      <c r="M46" s="4">
        <v>0.182</v>
      </c>
      <c r="N46" s="4">
        <v>0.36399999999999999</v>
      </c>
      <c r="O46" s="4">
        <v>0.27300000000000002</v>
      </c>
      <c r="P46" s="24">
        <f>(2*1+0*2+2*3+4*4+3*5)/11</f>
        <v>3.5454545454545454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</v>
      </c>
      <c r="M47" s="4">
        <v>0.111</v>
      </c>
      <c r="N47" s="4">
        <v>0.77800000000000002</v>
      </c>
      <c r="O47" s="4">
        <v>0.111</v>
      </c>
      <c r="P47" s="24">
        <f>(0*1+0*2+1*3+7*4+1*5)/9</f>
        <v>4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0" t="s">
        <v>25</v>
      </c>
      <c r="C66" s="41"/>
      <c r="D66" s="41"/>
      <c r="E66" s="41"/>
      <c r="F66" s="42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26</v>
      </c>
      <c r="D68" s="12">
        <v>0.78800000000000003</v>
      </c>
      <c r="E68" s="11">
        <v>7</v>
      </c>
      <c r="F68" s="13">
        <v>0.21199999999999999</v>
      </c>
    </row>
    <row r="69" spans="2:6" ht="36" x14ac:dyDescent="0.25">
      <c r="B69" s="9" t="s">
        <v>28</v>
      </c>
      <c r="C69" s="14">
        <v>33</v>
      </c>
      <c r="D69" s="28">
        <v>1</v>
      </c>
      <c r="E69" s="14">
        <v>0</v>
      </c>
      <c r="F69" s="29">
        <v>0</v>
      </c>
    </row>
    <row r="70" spans="2:6" ht="48" x14ac:dyDescent="0.25">
      <c r="B70" s="8" t="s">
        <v>29</v>
      </c>
      <c r="C70" s="11">
        <v>30</v>
      </c>
      <c r="D70" s="26">
        <v>0.90900000000000003</v>
      </c>
      <c r="E70" s="11">
        <v>3</v>
      </c>
      <c r="F70" s="27">
        <v>9.0999999999999998E-2</v>
      </c>
    </row>
    <row r="71" spans="2:6" ht="48" x14ac:dyDescent="0.25">
      <c r="B71" s="9" t="s">
        <v>30</v>
      </c>
      <c r="C71" s="14">
        <v>33</v>
      </c>
      <c r="D71" s="28">
        <v>1</v>
      </c>
      <c r="E71" s="14">
        <v>0</v>
      </c>
      <c r="F71" s="29">
        <v>0</v>
      </c>
    </row>
    <row r="72" spans="2:6" ht="24" x14ac:dyDescent="0.25">
      <c r="B72" s="10" t="s">
        <v>26</v>
      </c>
      <c r="C72" s="15">
        <v>32</v>
      </c>
      <c r="D72" s="16">
        <v>0.97</v>
      </c>
      <c r="E72" s="15">
        <v>1</v>
      </c>
      <c r="F72" s="17">
        <v>0.03</v>
      </c>
    </row>
    <row r="77" spans="2:6" ht="36" customHeight="1" x14ac:dyDescent="0.25">
      <c r="B77" s="37" t="s">
        <v>31</v>
      </c>
      <c r="C77" s="43"/>
      <c r="D77" s="43"/>
      <c r="E77" s="43"/>
      <c r="F77" s="44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18</v>
      </c>
      <c r="D79" s="21">
        <v>0.54500000000000004</v>
      </c>
      <c r="E79" s="30">
        <v>15</v>
      </c>
      <c r="F79" s="22">
        <v>0.45500000000000002</v>
      </c>
    </row>
    <row r="80" spans="2:6" ht="24" x14ac:dyDescent="0.25">
      <c r="B80" s="9" t="s">
        <v>33</v>
      </c>
      <c r="C80" s="31">
        <v>32</v>
      </c>
      <c r="D80" s="28">
        <v>0.97</v>
      </c>
      <c r="E80" s="31">
        <v>1</v>
      </c>
      <c r="F80" s="29">
        <v>0.03</v>
      </c>
    </row>
    <row r="81" spans="2:6" ht="24" x14ac:dyDescent="0.25">
      <c r="B81" s="8" t="s">
        <v>34</v>
      </c>
      <c r="C81" s="30">
        <v>20</v>
      </c>
      <c r="D81" s="26">
        <v>0.60599999999999998</v>
      </c>
      <c r="E81" s="30">
        <v>13</v>
      </c>
      <c r="F81" s="27">
        <v>0.39400000000000002</v>
      </c>
    </row>
    <row r="82" spans="2:6" ht="24" x14ac:dyDescent="0.25">
      <c r="B82" s="9" t="s">
        <v>35</v>
      </c>
      <c r="C82" s="31">
        <v>24</v>
      </c>
      <c r="D82" s="28">
        <v>0.72699999999999998</v>
      </c>
      <c r="E82" s="31">
        <v>9</v>
      </c>
      <c r="F82" s="29">
        <v>0.27300000000000002</v>
      </c>
    </row>
    <row r="83" spans="2:6" ht="72" x14ac:dyDescent="0.25">
      <c r="B83" s="8" t="s">
        <v>36</v>
      </c>
      <c r="C83" s="30">
        <v>32</v>
      </c>
      <c r="D83" s="26">
        <v>0.97</v>
      </c>
      <c r="E83" s="30">
        <v>1</v>
      </c>
      <c r="F83" s="27">
        <v>0.03</v>
      </c>
    </row>
    <row r="84" spans="2:6" ht="24" x14ac:dyDescent="0.25">
      <c r="B84" s="9" t="s">
        <v>37</v>
      </c>
      <c r="C84" s="31">
        <v>17</v>
      </c>
      <c r="D84" s="28">
        <v>0.51500000000000001</v>
      </c>
      <c r="E84" s="31">
        <v>16</v>
      </c>
      <c r="F84" s="29">
        <v>0.48499999999999999</v>
      </c>
    </row>
    <row r="85" spans="2:6" ht="24" x14ac:dyDescent="0.25">
      <c r="B85" s="8" t="s">
        <v>38</v>
      </c>
      <c r="C85" s="30">
        <v>33</v>
      </c>
      <c r="D85" s="26">
        <v>1</v>
      </c>
      <c r="E85" s="30">
        <v>0</v>
      </c>
      <c r="F85" s="27">
        <v>0</v>
      </c>
    </row>
    <row r="86" spans="2:6" ht="72" x14ac:dyDescent="0.25">
      <c r="B86" s="9" t="s">
        <v>39</v>
      </c>
      <c r="C86" s="31">
        <v>27</v>
      </c>
      <c r="D86" s="28">
        <v>0.81799999999999995</v>
      </c>
      <c r="E86" s="31">
        <v>6</v>
      </c>
      <c r="F86" s="29">
        <v>0.182</v>
      </c>
    </row>
    <row r="87" spans="2:6" ht="24" x14ac:dyDescent="0.25">
      <c r="B87" s="10" t="s">
        <v>40</v>
      </c>
      <c r="C87" s="32">
        <v>30</v>
      </c>
      <c r="D87" s="16">
        <v>0.90900000000000003</v>
      </c>
      <c r="E87" s="32">
        <v>3</v>
      </c>
      <c r="F87" s="17">
        <v>9.0999999999999998E-2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V34" sqref="V34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9.5000000000000001E-2</v>
      </c>
      <c r="P8" s="4">
        <v>9.5000000000000001E-2</v>
      </c>
      <c r="Q8" s="4">
        <v>0.66700000000000004</v>
      </c>
      <c r="R8" s="4">
        <v>0.14299999999999999</v>
      </c>
      <c r="S8" s="24">
        <v>3.86</v>
      </c>
      <c r="T8" s="3"/>
      <c r="U8" s="2"/>
      <c r="V8" s="2"/>
      <c r="W8" s="2"/>
    </row>
    <row r="9" spans="12:23" x14ac:dyDescent="0.25">
      <c r="L9" s="2"/>
      <c r="M9" s="2"/>
      <c r="N9" s="2"/>
      <c r="O9" s="2"/>
      <c r="P9" s="2"/>
      <c r="Q9" s="2"/>
      <c r="R9" s="2"/>
      <c r="S9" s="2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2"/>
      <c r="N23" s="23">
        <v>1</v>
      </c>
      <c r="O23" s="4">
        <v>0</v>
      </c>
      <c r="P23" s="4">
        <v>0.16700000000000001</v>
      </c>
      <c r="Q23" s="4">
        <v>8.3000000000000004E-2</v>
      </c>
      <c r="R23" s="4">
        <v>0.66700000000000004</v>
      </c>
      <c r="S23" s="4">
        <v>8.3000000000000004E-2</v>
      </c>
      <c r="T23" s="33">
        <v>3.67</v>
      </c>
      <c r="U23" s="2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U116" sqref="U116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3"/>
      <c r="O7" s="3"/>
      <c r="P7" s="3"/>
      <c r="Q7" s="3"/>
      <c r="R7" s="3"/>
      <c r="S7" s="3"/>
      <c r="T7" s="3"/>
      <c r="U7" s="3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3"/>
      <c r="V8" s="3"/>
      <c r="W8" s="2"/>
      <c r="X8" s="2"/>
    </row>
    <row r="9" spans="10:24" x14ac:dyDescent="0.25">
      <c r="J9" s="2"/>
      <c r="K9" s="2"/>
      <c r="L9" s="2"/>
      <c r="M9" s="2"/>
      <c r="N9" s="3">
        <v>12</v>
      </c>
      <c r="O9" s="3">
        <v>2</v>
      </c>
      <c r="P9" s="3">
        <v>2</v>
      </c>
      <c r="Q9" s="3">
        <v>1</v>
      </c>
      <c r="R9" s="3">
        <v>1</v>
      </c>
      <c r="S9" s="3">
        <v>2</v>
      </c>
      <c r="T9" s="3">
        <v>0</v>
      </c>
      <c r="U9" s="3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3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3"/>
      <c r="U23" s="2"/>
    </row>
    <row r="24" spans="11:21" ht="16.5" customHeight="1" x14ac:dyDescent="0.25">
      <c r="K24" s="2"/>
      <c r="L24" s="2"/>
      <c r="M24" s="2"/>
      <c r="N24" s="34">
        <v>3</v>
      </c>
      <c r="O24" s="34">
        <v>2</v>
      </c>
      <c r="P24" s="34">
        <v>6</v>
      </c>
      <c r="Q24" s="34">
        <v>1</v>
      </c>
      <c r="R24" s="34">
        <v>0</v>
      </c>
      <c r="S24" s="2"/>
      <c r="T24" s="3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7" t="s">
        <v>52</v>
      </c>
      <c r="C42" s="38"/>
      <c r="D42" s="38"/>
      <c r="E42" s="38"/>
      <c r="F42" s="38"/>
      <c r="G42" s="38"/>
      <c r="H42" s="38"/>
      <c r="I42" s="38"/>
      <c r="J42" s="39"/>
    </row>
    <row r="43" spans="2:10" x14ac:dyDescent="0.25">
      <c r="B43" s="5"/>
      <c r="C43" s="45" t="s">
        <v>16</v>
      </c>
      <c r="D43" s="45"/>
      <c r="E43" s="45" t="s">
        <v>17</v>
      </c>
      <c r="F43" s="45"/>
      <c r="G43" s="46" t="s">
        <v>18</v>
      </c>
      <c r="H43" s="46"/>
      <c r="I43" s="45" t="s">
        <v>17</v>
      </c>
      <c r="J43" s="47"/>
    </row>
    <row r="44" spans="2:10" ht="120" x14ac:dyDescent="0.25">
      <c r="B44" s="8" t="s">
        <v>51</v>
      </c>
      <c r="C44" s="49">
        <v>30</v>
      </c>
      <c r="D44" s="49"/>
      <c r="E44" s="51">
        <v>0.90900000000000003</v>
      </c>
      <c r="F44" s="51"/>
      <c r="G44" s="55">
        <v>3</v>
      </c>
      <c r="H44" s="55"/>
      <c r="I44" s="51">
        <v>9.0999999999999998E-2</v>
      </c>
      <c r="J44" s="57"/>
    </row>
    <row r="45" spans="2:10" ht="48" x14ac:dyDescent="0.25">
      <c r="B45" s="9" t="s">
        <v>53</v>
      </c>
      <c r="C45" s="48">
        <v>23</v>
      </c>
      <c r="D45" s="48"/>
      <c r="E45" s="52">
        <v>0.69699999999999995</v>
      </c>
      <c r="F45" s="52"/>
      <c r="G45" s="54">
        <v>10</v>
      </c>
      <c r="H45" s="54"/>
      <c r="I45" s="52">
        <v>0.30299999999999999</v>
      </c>
      <c r="J45" s="58"/>
    </row>
    <row r="46" spans="2:10" ht="24" x14ac:dyDescent="0.25">
      <c r="B46" s="8" t="s">
        <v>54</v>
      </c>
      <c r="C46" s="49">
        <v>32</v>
      </c>
      <c r="D46" s="49"/>
      <c r="E46" s="51">
        <v>0.97</v>
      </c>
      <c r="F46" s="51"/>
      <c r="G46" s="55">
        <v>1</v>
      </c>
      <c r="H46" s="55"/>
      <c r="I46" s="51">
        <v>0.03</v>
      </c>
      <c r="J46" s="57"/>
    </row>
    <row r="47" spans="2:10" ht="24" x14ac:dyDescent="0.25">
      <c r="B47" s="18" t="s">
        <v>55</v>
      </c>
      <c r="C47" s="50">
        <v>27</v>
      </c>
      <c r="D47" s="50"/>
      <c r="E47" s="53">
        <v>0.81799999999999995</v>
      </c>
      <c r="F47" s="53"/>
      <c r="G47" s="56">
        <v>6</v>
      </c>
      <c r="H47" s="56"/>
      <c r="I47" s="53">
        <v>0.182</v>
      </c>
      <c r="J47" s="59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34">
        <v>6</v>
      </c>
      <c r="O53" s="34">
        <v>1</v>
      </c>
      <c r="P53" s="34">
        <v>5</v>
      </c>
      <c r="Q53" s="34">
        <v>8</v>
      </c>
      <c r="R53" s="35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2"/>
      <c r="M73" s="2"/>
      <c r="N73" s="3">
        <v>1</v>
      </c>
      <c r="O73" s="3">
        <v>11</v>
      </c>
      <c r="P73" s="3">
        <v>2</v>
      </c>
      <c r="Q73" s="3">
        <v>1</v>
      </c>
      <c r="R73" s="3">
        <v>1</v>
      </c>
      <c r="S73" s="2"/>
      <c r="T73" s="2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0</v>
      </c>
      <c r="O95" s="3">
        <v>4</v>
      </c>
      <c r="P95" s="3">
        <v>2</v>
      </c>
      <c r="Q95" s="3">
        <v>13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2012-12-10T12:13:12Z</dcterms:modified>
</cp:coreProperties>
</file>