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1" i="3"/>
  <c r="R80" i="3"/>
  <c r="R79" i="3"/>
  <c r="R78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7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<sst xmlns="http://schemas.openxmlformats.org/spreadsheetml/2006/main" count="124" uniqueCount="74">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</sst>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10" fontId="12" fillId="3" borderId="0" xfId="1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/>
    </xf>
    <xf numFmtId="10" fontId="12" fillId="4" borderId="0" xfId="1" applyNumberFormat="1" applyFont="1" applyFill="1" applyBorder="1" applyAlignment="1">
      <alignment horizontal="center" vertical="center"/>
    </xf>
    <xf numFmtId="10" fontId="12" fillId="4" borderId="5" xfId="1" applyNumberFormat="1" applyFont="1" applyFill="1" applyBorder="1" applyAlignment="1">
      <alignment horizontal="center" vertical="center"/>
    </xf>
    <xf numFmtId="10" fontId="12" fillId="3" borderId="7" xfId="1" applyNumberFormat="1" applyFont="1" applyFill="1" applyBorder="1" applyAlignment="1">
      <alignment horizontal="center" vertical="center"/>
    </xf>
    <xf numFmtId="10" fontId="12" fillId="3" borderId="8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0" fillId="0" borderId="0" xfId="0" applyFont="1"/>
    <xf numFmtId="10" fontId="3" fillId="0" borderId="0" xfId="1" applyNumberFormat="1" applyFont="1"/>
    <xf numFmtId="1" fontId="2" fillId="0" borderId="0" xfId="1" applyNumberFormat="1" applyFont="1"/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91585728393762E-2"/>
                  <c:y val="-6.1788105755073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152642880656268E-2"/>
                  <c:y val="-6.503988220984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0.188</c:v>
                </c:pt>
                <c:pt idx="1">
                  <c:v>0.23499999999999999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45107914880841E-2"/>
                  <c:y val="-6.5037321554317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075472960078338E-2"/>
                  <c:y val="-6.5038345816529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0.188</c:v>
                </c:pt>
                <c:pt idx="1">
                  <c:v>0.23499999999999999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691422197460006E-2"/>
                  <c:y val="-6.17850329684399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3650451974975E-3"/>
                  <c:y val="-6.5037577619870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0.188</c:v>
                </c:pt>
                <c:pt idx="1">
                  <c:v>5.8999999999999997E-2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922114304525015E-2"/>
                  <c:y val="-6.5035529095448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597391910549887E-2"/>
                  <c:y val="-6.5035529095448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0.188</c:v>
                </c:pt>
                <c:pt idx="1">
                  <c:v>0.17599999999999999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837984343875464E-2"/>
                  <c:y val="-6.3365981691312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07744874081999E-2"/>
                  <c:y val="-6.8290634402407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0.25</c:v>
                </c:pt>
                <c:pt idx="1">
                  <c:v>0.29399999999999998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28314624"/>
        <c:axId val="28341760"/>
      </c:barChart>
      <c:catAx>
        <c:axId val="28314624"/>
        <c:scaling>
          <c:orientation val="maxMin"/>
        </c:scaling>
        <c:delete val="1"/>
        <c:axPos val="l"/>
        <c:majorTickMark val="out"/>
        <c:minorTickMark val="none"/>
        <c:tickLblPos val="none"/>
        <c:crossAx val="28341760"/>
        <c:crosses val="autoZero"/>
        <c:auto val="1"/>
        <c:lblAlgn val="ctr"/>
        <c:lblOffset val="100"/>
        <c:noMultiLvlLbl val="0"/>
      </c:catAx>
      <c:valAx>
        <c:axId val="283417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314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2.9285714285714284</c:v>
                </c:pt>
                <c:pt idx="1">
                  <c:v>3.0769230769230771</c:v>
                </c:pt>
                <c:pt idx="2">
                  <c:v>3.3846153846153846</c:v>
                </c:pt>
                <c:pt idx="3">
                  <c:v>2.4166666666666665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9802496"/>
        <c:axId val="29804032"/>
      </c:barChart>
      <c:catAx>
        <c:axId val="298024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804032"/>
        <c:crosses val="autoZero"/>
        <c:auto val="1"/>
        <c:lblAlgn val="ctr"/>
        <c:lblOffset val="100"/>
        <c:noMultiLvlLbl val="0"/>
      </c:catAx>
      <c:valAx>
        <c:axId val="29804032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9802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743640078231216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5.5401662049861496E-3"/>
                  <c:y val="-4.7000618429189858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4.4999999999999998E-2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80186998785884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313942751615948E-2"/>
                  <c:y val="-4.7000228867495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9.5000000000000001E-2</c:v>
                </c:pt>
                <c:pt idx="1">
                  <c:v>4.4999999999999998E-2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546826037327053E-2"/>
                  <c:y val="-4.699769671648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85396354541555E-2"/>
                  <c:y val="-4.699847583987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328571116976031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0.19</c:v>
                </c:pt>
                <c:pt idx="1">
                  <c:v>0.182</c:v>
                </c:pt>
                <c:pt idx="2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849579398143096E-2"/>
                  <c:y val="-4.6994190661232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6094255531078001E-2"/>
                  <c:y val="-4.699380109953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033371867297745E-2"/>
                  <c:y val="-4.6992437633607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0.33300000000000002</c:v>
                </c:pt>
                <c:pt idx="1">
                  <c:v>0.36399999999999999</c:v>
                </c:pt>
                <c:pt idx="2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0293585185508318E-2"/>
                  <c:y val="-4.6993411537843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099657556655831E-2"/>
                  <c:y val="-4.699730715478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163093186758852E-2"/>
                  <c:y val="-4.6992632414454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0.38100000000000001</c:v>
                </c:pt>
                <c:pt idx="1">
                  <c:v>0.36399999999999999</c:v>
                </c:pt>
                <c:pt idx="2">
                  <c:v>0.33300000000000002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0227456"/>
        <c:axId val="30249728"/>
      </c:barChart>
      <c:catAx>
        <c:axId val="302274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249728"/>
        <c:crosses val="autoZero"/>
        <c:auto val="1"/>
        <c:lblAlgn val="ctr"/>
        <c:lblOffset val="100"/>
        <c:noMultiLvlLbl val="0"/>
      </c:catAx>
      <c:valAx>
        <c:axId val="302497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227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</c:v>
                </c:pt>
                <c:pt idx="1">
                  <c:v>3.8571428571428572</c:v>
                </c:pt>
                <c:pt idx="2">
                  <c:v>3.6666666666666665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29536640"/>
        <c:axId val="29042176"/>
      </c:barChart>
      <c:catAx>
        <c:axId val="295366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042176"/>
        <c:crosses val="autoZero"/>
        <c:auto val="1"/>
        <c:lblAlgn val="ctr"/>
        <c:lblOffset val="100"/>
        <c:noMultiLvlLbl val="0"/>
      </c:catAx>
      <c:valAx>
        <c:axId val="2904217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29536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10298260654304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9.0999999999999998E-2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997992967050063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0.182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610435577035133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234372493676297E-2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0.22700000000000001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29176960"/>
        <c:axId val="29178496"/>
      </c:barChart>
      <c:catAx>
        <c:axId val="29176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29178496"/>
        <c:crosses val="autoZero"/>
        <c:auto val="1"/>
        <c:lblAlgn val="ctr"/>
        <c:lblOffset val="100"/>
        <c:noMultiLvlLbl val="0"/>
      </c:catAx>
      <c:valAx>
        <c:axId val="2917849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29176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29896704"/>
        <c:axId val="29898240"/>
      </c:barChart>
      <c:catAx>
        <c:axId val="29896704"/>
        <c:scaling>
          <c:orientation val="minMax"/>
        </c:scaling>
        <c:delete val="1"/>
        <c:axPos val="l"/>
        <c:majorTickMark val="out"/>
        <c:minorTickMark val="none"/>
        <c:tickLblPos val="none"/>
        <c:crossAx val="29898240"/>
        <c:crosses val="autoZero"/>
        <c:auto val="1"/>
        <c:lblAlgn val="ctr"/>
        <c:lblOffset val="100"/>
        <c:noMultiLvlLbl val="0"/>
      </c:catAx>
      <c:valAx>
        <c:axId val="29898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9896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14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0025216"/>
        <c:axId val="30026752"/>
      </c:barChart>
      <c:catAx>
        <c:axId val="30025216"/>
        <c:scaling>
          <c:orientation val="maxMin"/>
        </c:scaling>
        <c:delete val="1"/>
        <c:axPos val="l"/>
        <c:majorTickMark val="out"/>
        <c:minorTickMark val="none"/>
        <c:tickLblPos val="none"/>
        <c:crossAx val="30026752"/>
        <c:crosses val="autoZero"/>
        <c:auto val="1"/>
        <c:lblAlgn val="ctr"/>
        <c:lblOffset val="100"/>
        <c:noMultiLvlLbl val="0"/>
      </c:catAx>
      <c:valAx>
        <c:axId val="300267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0025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74368"/>
        <c:axId val="30075904"/>
      </c:barChart>
      <c:catAx>
        <c:axId val="30074368"/>
        <c:scaling>
          <c:orientation val="maxMin"/>
        </c:scaling>
        <c:delete val="1"/>
        <c:axPos val="l"/>
        <c:majorTickMark val="out"/>
        <c:minorTickMark val="none"/>
        <c:tickLblPos val="none"/>
        <c:crossAx val="30075904"/>
        <c:crosses val="autoZero"/>
        <c:auto val="1"/>
        <c:lblAlgn val="ctr"/>
        <c:lblOffset val="100"/>
        <c:noMultiLvlLbl val="0"/>
      </c:catAx>
      <c:valAx>
        <c:axId val="300759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0074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6</c:v>
                </c:pt>
                <c:pt idx="1">
                  <c:v>2</c:v>
                </c:pt>
                <c:pt idx="2">
                  <c:v>4</c:v>
                </c:pt>
                <c:pt idx="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104"/>
        <c:axId val="32016640"/>
      </c:barChart>
      <c:catAx>
        <c:axId val="32015104"/>
        <c:scaling>
          <c:orientation val="maxMin"/>
        </c:scaling>
        <c:delete val="1"/>
        <c:axPos val="l"/>
        <c:majorTickMark val="out"/>
        <c:minorTickMark val="none"/>
        <c:tickLblPos val="none"/>
        <c:crossAx val="32016640"/>
        <c:crosses val="autoZero"/>
        <c:auto val="1"/>
        <c:lblAlgn val="ctr"/>
        <c:lblOffset val="100"/>
        <c:noMultiLvlLbl val="0"/>
      </c:catAx>
      <c:valAx>
        <c:axId val="320166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2015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4</c:v>
                </c:pt>
                <c:pt idx="1">
                  <c:v>10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63552"/>
        <c:axId val="31865088"/>
      </c:barChart>
      <c:catAx>
        <c:axId val="31863552"/>
        <c:scaling>
          <c:orientation val="maxMin"/>
        </c:scaling>
        <c:delete val="1"/>
        <c:axPos val="l"/>
        <c:majorTickMark val="out"/>
        <c:minorTickMark val="none"/>
        <c:tickLblPos val="none"/>
        <c:crossAx val="31865088"/>
        <c:crosses val="autoZero"/>
        <c:auto val="1"/>
        <c:lblAlgn val="ctr"/>
        <c:lblOffset val="100"/>
        <c:noMultiLvlLbl val="0"/>
      </c:catAx>
      <c:valAx>
        <c:axId val="318650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1863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32192"/>
        <c:axId val="45433984"/>
      </c:barChart>
      <c:catAx>
        <c:axId val="45432192"/>
        <c:scaling>
          <c:orientation val="maxMin"/>
        </c:scaling>
        <c:delete val="1"/>
        <c:axPos val="l"/>
        <c:majorTickMark val="out"/>
        <c:minorTickMark val="none"/>
        <c:tickLblPos val="none"/>
        <c:crossAx val="45433984"/>
        <c:crosses val="autoZero"/>
        <c:auto val="1"/>
        <c:lblAlgn val="ctr"/>
        <c:lblOffset val="100"/>
        <c:noMultiLvlLbl val="0"/>
      </c:catAx>
      <c:valAx>
        <c:axId val="454339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45432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2.5</c:v>
                </c:pt>
                <c:pt idx="1">
                  <c:v>2.625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28934144"/>
        <c:axId val="28935680"/>
      </c:barChart>
      <c:catAx>
        <c:axId val="28934144"/>
        <c:scaling>
          <c:orientation val="maxMin"/>
        </c:scaling>
        <c:delete val="1"/>
        <c:axPos val="l"/>
        <c:majorTickMark val="out"/>
        <c:minorTickMark val="none"/>
        <c:tickLblPos val="none"/>
        <c:crossAx val="28935680"/>
        <c:crosses val="autoZero"/>
        <c:auto val="1"/>
        <c:lblAlgn val="ctr"/>
        <c:lblOffset val="100"/>
        <c:noMultiLvlLbl val="0"/>
      </c:catAx>
      <c:valAx>
        <c:axId val="28935680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28934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8</c:v>
                </c:pt>
                <c:pt idx="1">
                  <c:v>1</c:v>
                </c:pt>
                <c:pt idx="2">
                  <c:v>12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28712320"/>
        <c:axId val="28726400"/>
      </c:barChart>
      <c:catAx>
        <c:axId val="287123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726400"/>
        <c:crosses val="autoZero"/>
        <c:auto val="1"/>
        <c:lblAlgn val="ctr"/>
        <c:lblOffset val="100"/>
        <c:noMultiLvlLbl val="0"/>
      </c:catAx>
      <c:valAx>
        <c:axId val="2872640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28712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1.3333333333333334E-2"/>
                  <c:y val="-4.890562372718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</c:v>
                </c:pt>
                <c:pt idx="1">
                  <c:v>0.13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4.7618897637795275E-2"/>
                  <c:y val="-4.633121684199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238095238095247E-3"/>
                  <c:y val="-4.8905421049900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0.26100000000000001</c:v>
                </c:pt>
                <c:pt idx="2">
                  <c:v>4.2999999999999997E-2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1357330334408E-3"/>
                  <c:y val="-5.1476787775803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236595425572494E-3"/>
                  <c:y val="-4.6329190069137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33318335208099E-2"/>
                  <c:y val="-4.8902786245184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9.0999999999999998E-2</c:v>
                </c:pt>
                <c:pt idx="1">
                  <c:v>4.2999999999999997E-2</c:v>
                </c:pt>
                <c:pt idx="2">
                  <c:v>0.13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28556430446194E-2"/>
                  <c:y val="-4.8903394277042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5238095238095247E-3"/>
                  <c:y val="-4.76062596474388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428271466066741E-2"/>
                  <c:y val="-5.08304499111462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0.36399999999999999</c:v>
                </c:pt>
                <c:pt idx="1">
                  <c:v>0.13</c:v>
                </c:pt>
                <c:pt idx="2">
                  <c:v>0.13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722504686914135"/>
                  <c:y val="-4.89068397909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818222722159731E-2"/>
                  <c:y val="-4.8903191599756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09421822272216"/>
                  <c:y val="-5.1252424020339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0.54500000000000004</c:v>
                </c:pt>
                <c:pt idx="1">
                  <c:v>0.435</c:v>
                </c:pt>
                <c:pt idx="2">
                  <c:v>0.69599999999999995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28868608"/>
        <c:axId val="28870144"/>
      </c:barChart>
      <c:catAx>
        <c:axId val="288686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870144"/>
        <c:crosses val="autoZero"/>
        <c:auto val="1"/>
        <c:lblAlgn val="ctr"/>
        <c:lblOffset val="100"/>
        <c:noMultiLvlLbl val="0"/>
      </c:catAx>
      <c:valAx>
        <c:axId val="288701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868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4.2307692307692308</c:v>
                </c:pt>
                <c:pt idx="1">
                  <c:v>3.3076923076923075</c:v>
                </c:pt>
                <c:pt idx="2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29506944"/>
        <c:axId val="29508736"/>
      </c:barChart>
      <c:catAx>
        <c:axId val="295069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508736"/>
        <c:crosses val="autoZero"/>
        <c:auto val="1"/>
        <c:lblAlgn val="ctr"/>
        <c:lblOffset val="100"/>
        <c:noMultiLvlLbl val="0"/>
      </c:catAx>
      <c:valAx>
        <c:axId val="29508736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29506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2.2064617809298716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0.158</c:v>
                </c:pt>
                <c:pt idx="2">
                  <c:v>7.0999999999999994E-2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825059101654845E-2"/>
                  <c:y val="-4.4444270392155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48844958210011E-2"/>
                  <c:y val="-4.4443603808923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6.3041765169425321E-3"/>
                  <c:y val="-4.444360380892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3041765169424748E-3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0.217</c:v>
                </c:pt>
                <c:pt idx="1">
                  <c:v>0.158</c:v>
                </c:pt>
                <c:pt idx="2">
                  <c:v>0</c:v>
                </c:pt>
                <c:pt idx="3">
                  <c:v>4.2000000000000003E-2</c:v>
                </c:pt>
                <c:pt idx="4">
                  <c:v>0.08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84273065157635E-2"/>
                  <c:y val="-4.4442103996649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04819344390462E-2"/>
                  <c:y val="-4.561879004811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2409796293193847E-7"/>
                  <c:y val="-4.4442603934074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5705155649870009E-2"/>
                  <c:y val="-4.44427705798824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518400625453733E-3"/>
                  <c:y val="-4.4443103871498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0.13</c:v>
                </c:pt>
                <c:pt idx="1">
                  <c:v>0.26300000000000001</c:v>
                </c:pt>
                <c:pt idx="2">
                  <c:v>7.0999999999999994E-2</c:v>
                </c:pt>
                <c:pt idx="3">
                  <c:v>0.25</c:v>
                </c:pt>
                <c:pt idx="4">
                  <c:v>0.08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562691188424143E-2"/>
                  <c:y val="-4.5618623402304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7225914136619569E-2"/>
                  <c:y val="-4.4441270767608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138238925808034"/>
                  <c:y val="-4.5619956568769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760441292356184E-2"/>
                  <c:y val="-4.4442437288266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4129235618597322E-2"/>
                  <c:y val="-4.65586724061704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0.17399999999999999</c:v>
                </c:pt>
                <c:pt idx="1">
                  <c:v>0.36799999999999999</c:v>
                </c:pt>
                <c:pt idx="2">
                  <c:v>0.64300000000000002</c:v>
                </c:pt>
                <c:pt idx="3">
                  <c:v>0.125</c:v>
                </c:pt>
                <c:pt idx="4">
                  <c:v>0.24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51091131339079"/>
                  <c:y val="-4.5619456631344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933167042064161E-3"/>
                  <c:y val="-4.6558839051978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524655162785621E-2"/>
                  <c:y val="-4.4442270642457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523228036211785"/>
                  <c:y val="-4.56192899855368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988620216799141"/>
                  <c:y val="-4.6691989052703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0.47799999999999998</c:v>
                </c:pt>
                <c:pt idx="1">
                  <c:v>5.2999999999999999E-2</c:v>
                </c:pt>
                <c:pt idx="2">
                  <c:v>0.214</c:v>
                </c:pt>
                <c:pt idx="3">
                  <c:v>0.58299999999999996</c:v>
                </c:pt>
                <c:pt idx="4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21632"/>
        <c:axId val="29639808"/>
      </c:barChart>
      <c:catAx>
        <c:axId val="296216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639808"/>
        <c:crosses val="autoZero"/>
        <c:auto val="1"/>
        <c:lblAlgn val="ctr"/>
        <c:lblOffset val="100"/>
        <c:noMultiLvlLbl val="0"/>
      </c:catAx>
      <c:valAx>
        <c:axId val="296398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621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3.9230769230769229</c:v>
                </c:pt>
                <c:pt idx="1">
                  <c:v>2.6666666666666665</c:v>
                </c:pt>
                <c:pt idx="2">
                  <c:v>3.8</c:v>
                </c:pt>
                <c:pt idx="3">
                  <c:v>4.4615384615384617</c:v>
                </c:pt>
                <c:pt idx="4">
                  <c:v>4.2142857142857144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318528"/>
        <c:axId val="29320320"/>
      </c:barChart>
      <c:catAx>
        <c:axId val="293185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320320"/>
        <c:crosses val="autoZero"/>
        <c:auto val="1"/>
        <c:lblAlgn val="ctr"/>
        <c:lblOffset val="100"/>
        <c:noMultiLvlLbl val="0"/>
      </c:catAx>
      <c:valAx>
        <c:axId val="2932032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29318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0.45</c:v>
                </c:pt>
                <c:pt idx="1">
                  <c:v>0.05</c:v>
                </c:pt>
                <c:pt idx="2">
                  <c:v>0.105</c:v>
                </c:pt>
                <c:pt idx="3">
                  <c:v>0.26300000000000001</c:v>
                </c:pt>
                <c:pt idx="4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0.15</c:v>
                </c:pt>
                <c:pt idx="1">
                  <c:v>0.3</c:v>
                </c:pt>
                <c:pt idx="2">
                  <c:v>0.36799999999999999</c:v>
                </c:pt>
                <c:pt idx="3">
                  <c:v>0.21099999999999999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0.316</c:v>
                </c:pt>
                <c:pt idx="3">
                  <c:v>0.21099999999999999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</c:v>
                </c:pt>
                <c:pt idx="1">
                  <c:v>0.3</c:v>
                </c:pt>
                <c:pt idx="2">
                  <c:v>0.21099999999999999</c:v>
                </c:pt>
                <c:pt idx="3">
                  <c:v>0.21099999999999999</c:v>
                </c:pt>
                <c:pt idx="4">
                  <c:v>6.2E-2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0.1</c:v>
                </c:pt>
                <c:pt idx="1">
                  <c:v>0.05</c:v>
                </c:pt>
                <c:pt idx="2">
                  <c:v>0</c:v>
                </c:pt>
                <c:pt idx="3">
                  <c:v>0.105</c:v>
                </c:pt>
                <c:pt idx="4">
                  <c:v>0.875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48832"/>
        <c:axId val="29462912"/>
      </c:barChart>
      <c:catAx>
        <c:axId val="29448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29462912"/>
        <c:crosses val="autoZero"/>
        <c:auto val="1"/>
        <c:lblAlgn val="ctr"/>
        <c:lblOffset val="100"/>
        <c:noMultiLvlLbl val="0"/>
      </c:catAx>
      <c:valAx>
        <c:axId val="294629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448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2631571676810098E-3"/>
                  <c:y val="-4.30102908690665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631571676810098E-3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2.2807014393284378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0.04</c:v>
                </c:pt>
                <c:pt idx="1">
                  <c:v>8.3000000000000004E-2</c:v>
                </c:pt>
                <c:pt idx="2">
                  <c:v>0</c:v>
                </c:pt>
                <c:pt idx="3">
                  <c:v>0.15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543580944387217E-2"/>
                  <c:y val="-4.3009982989662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070171560965453E-2"/>
                  <c:y val="-4.105541059566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035085780482758E-2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2806876252676366E-2"/>
                  <c:y val="-4.105371725894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0.12</c:v>
                </c:pt>
                <c:pt idx="1">
                  <c:v>0.16700000000000001</c:v>
                </c:pt>
                <c:pt idx="2">
                  <c:v>0.13</c:v>
                </c:pt>
                <c:pt idx="3">
                  <c:v>0.15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999986185939194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666519316684714E-2"/>
                  <c:y val="-4.3008905411750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2455990819727751E-2"/>
                  <c:y val="-4.1054025138353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754384341154256"/>
                  <c:y val="-4.3008289652942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0.4</c:v>
                </c:pt>
                <c:pt idx="1">
                  <c:v>0.29199999999999998</c:v>
                </c:pt>
                <c:pt idx="2">
                  <c:v>0.34799999999999998</c:v>
                </c:pt>
                <c:pt idx="3">
                  <c:v>0.45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912133594124385E-2"/>
                  <c:y val="-4.3006904195626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28902413475E-2"/>
                  <c:y val="-4.3008751472048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8245600463378852E-2"/>
                  <c:y val="-4.3008597532346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716523315855329E-3"/>
                  <c:y val="-4.3009213291153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0.28000000000000003</c:v>
                </c:pt>
                <c:pt idx="1">
                  <c:v>0.29199999999999998</c:v>
                </c:pt>
                <c:pt idx="2">
                  <c:v>0.39100000000000001</c:v>
                </c:pt>
                <c:pt idx="3">
                  <c:v>0.1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460971479351916E-2"/>
                  <c:y val="-4.3005672678012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326698808302418E-2"/>
                  <c:y val="-4.3005980557415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77109838774715E-2"/>
                  <c:y val="-4.1051100284018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902469967886454E-2"/>
                  <c:y val="-4.30084435926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0.16</c:v>
                </c:pt>
                <c:pt idx="1">
                  <c:v>0.16700000000000001</c:v>
                </c:pt>
                <c:pt idx="2">
                  <c:v>0.13</c:v>
                </c:pt>
                <c:pt idx="3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9738112"/>
        <c:axId val="29739648"/>
      </c:barChart>
      <c:catAx>
        <c:axId val="29738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9739648"/>
        <c:crosses val="autoZero"/>
        <c:auto val="1"/>
        <c:lblAlgn val="ctr"/>
        <c:lblOffset val="100"/>
        <c:noMultiLvlLbl val="0"/>
      </c:catAx>
      <c:valAx>
        <c:axId val="297396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9738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85725</xdr:rowOff>
    </xdr:from>
    <xdr:to>
      <xdr:col>10</xdr:col>
      <xdr:colOff>200026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4,5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V89" sqref="V89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43" t="s">
        <v>69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19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35" t="s">
        <v>72</v>
      </c>
      <c r="M8" s="36">
        <v>0.188</v>
      </c>
      <c r="N8" s="36">
        <v>0.188</v>
      </c>
      <c r="O8" s="36">
        <v>0.188</v>
      </c>
      <c r="P8" s="36">
        <v>0.188</v>
      </c>
      <c r="Q8" s="36">
        <v>0.25</v>
      </c>
      <c r="R8" s="37">
        <f>(3*1+3*2+3*3+3*4+4*5)/16</f>
        <v>3.125</v>
      </c>
      <c r="S8" s="3"/>
      <c r="T8" s="2"/>
    </row>
    <row r="9" spans="1:20" x14ac:dyDescent="0.25">
      <c r="K9" s="2"/>
      <c r="L9" s="3" t="s">
        <v>0</v>
      </c>
      <c r="M9" s="36">
        <v>0.23499999999999999</v>
      </c>
      <c r="N9" s="36">
        <v>0.23499999999999999</v>
      </c>
      <c r="O9" s="36">
        <v>5.8999999999999997E-2</v>
      </c>
      <c r="P9" s="36">
        <v>0.17599999999999999</v>
      </c>
      <c r="Q9" s="36">
        <v>0.29399999999999998</v>
      </c>
      <c r="R9" s="37">
        <f>(4*1+4*2+1*3+3*4+5*5)/17</f>
        <v>3.0588235294117645</v>
      </c>
      <c r="S9" s="3"/>
      <c r="T9" s="2"/>
    </row>
    <row r="10" spans="1:20" x14ac:dyDescent="0.25"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35" t="s">
        <v>73</v>
      </c>
      <c r="N31" s="36">
        <v>0.375</v>
      </c>
      <c r="O31" s="36">
        <v>0.125</v>
      </c>
      <c r="P31" s="36">
        <v>0.25</v>
      </c>
      <c r="Q31" s="36">
        <v>0.125</v>
      </c>
      <c r="R31" s="36">
        <v>0.125</v>
      </c>
      <c r="S31" s="37">
        <f>(3*1+1*2+2*3+1*4+1*5)/8</f>
        <v>2.5</v>
      </c>
      <c r="T31" s="2"/>
      <c r="U31" s="2"/>
    </row>
    <row r="32" spans="11:21" x14ac:dyDescent="0.25">
      <c r="K32" s="2"/>
      <c r="L32" s="2"/>
      <c r="M32" s="3" t="s">
        <v>0</v>
      </c>
      <c r="N32" s="36">
        <v>0.375</v>
      </c>
      <c r="O32" s="36">
        <v>0.25</v>
      </c>
      <c r="P32" s="36">
        <v>0</v>
      </c>
      <c r="Q32" s="36">
        <v>0.125</v>
      </c>
      <c r="R32" s="36">
        <v>0.25</v>
      </c>
      <c r="S32" s="37">
        <f>(3*1+2*2+0*3+1*4+2*5)/8</f>
        <v>2.625</v>
      </c>
      <c r="T32" s="2"/>
      <c r="U32" s="2"/>
    </row>
    <row r="33" spans="11:21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2"/>
      <c r="N43" s="2"/>
      <c r="O43" s="2"/>
      <c r="P43" s="2"/>
      <c r="Q43" s="2"/>
      <c r="R43" s="3"/>
      <c r="S43" s="2"/>
    </row>
    <row r="44" spans="11:21" x14ac:dyDescent="0.25">
      <c r="M44" s="2"/>
      <c r="N44" s="2"/>
      <c r="O44" s="2"/>
      <c r="P44" s="2"/>
      <c r="Q44" s="2"/>
      <c r="R44" s="3"/>
      <c r="S44" s="2"/>
    </row>
    <row r="45" spans="11:21" x14ac:dyDescent="0.25">
      <c r="M45" s="2"/>
      <c r="N45" s="3"/>
      <c r="O45" s="3" t="s">
        <v>4</v>
      </c>
      <c r="P45" s="3" t="s">
        <v>5</v>
      </c>
      <c r="Q45" s="3"/>
      <c r="R45" s="2"/>
      <c r="S45" s="2"/>
    </row>
    <row r="46" spans="11:21" x14ac:dyDescent="0.25">
      <c r="M46" s="2"/>
      <c r="N46" s="3">
        <v>1</v>
      </c>
      <c r="O46" s="40">
        <v>8</v>
      </c>
      <c r="P46" s="40">
        <v>2</v>
      </c>
      <c r="Q46" s="3"/>
      <c r="R46" s="2"/>
      <c r="S46" s="2"/>
    </row>
    <row r="47" spans="11:21" x14ac:dyDescent="0.25">
      <c r="M47" s="2"/>
      <c r="N47" s="3">
        <v>2</v>
      </c>
      <c r="O47" s="40">
        <v>1</v>
      </c>
      <c r="P47" s="40">
        <v>4</v>
      </c>
      <c r="Q47" s="3"/>
      <c r="R47" s="2"/>
      <c r="S47" s="2"/>
    </row>
    <row r="48" spans="11:21" x14ac:dyDescent="0.25">
      <c r="M48" s="2"/>
      <c r="N48" s="3">
        <v>3</v>
      </c>
      <c r="O48" s="40">
        <v>12</v>
      </c>
      <c r="P48" s="40">
        <v>2</v>
      </c>
      <c r="Q48" s="3"/>
      <c r="R48" s="2"/>
      <c r="S48" s="2"/>
    </row>
    <row r="49" spans="13:19" x14ac:dyDescent="0.25">
      <c r="M49" s="2"/>
      <c r="N49" s="3">
        <v>4</v>
      </c>
      <c r="O49" s="40">
        <v>5</v>
      </c>
      <c r="P49" s="40">
        <v>5</v>
      </c>
      <c r="Q49" s="3"/>
      <c r="R49" s="2"/>
      <c r="S49" s="2"/>
    </row>
    <row r="50" spans="13:19" x14ac:dyDescent="0.25">
      <c r="M50" s="2"/>
      <c r="N50" s="3">
        <v>5</v>
      </c>
      <c r="O50" s="40">
        <v>8</v>
      </c>
      <c r="P50" s="40">
        <v>2</v>
      </c>
      <c r="Q50" s="3"/>
      <c r="R50" s="2"/>
      <c r="S50" s="2"/>
    </row>
    <row r="51" spans="13:19" x14ac:dyDescent="0.25">
      <c r="M51" s="2"/>
      <c r="N51" s="3">
        <v>6</v>
      </c>
      <c r="O51" s="40">
        <v>7</v>
      </c>
      <c r="P51" s="40">
        <v>2</v>
      </c>
      <c r="Q51" s="3"/>
      <c r="R51" s="2"/>
      <c r="S51" s="2"/>
    </row>
    <row r="52" spans="13:19" x14ac:dyDescent="0.25">
      <c r="M52" s="2"/>
      <c r="N52" s="3">
        <v>7</v>
      </c>
      <c r="O52" s="40">
        <v>4</v>
      </c>
      <c r="P52" s="40">
        <v>2</v>
      </c>
      <c r="Q52" s="3"/>
      <c r="R52" s="2"/>
      <c r="S52" s="2"/>
    </row>
    <row r="53" spans="13:19" x14ac:dyDescent="0.25">
      <c r="M53" s="2"/>
      <c r="N53" s="3">
        <v>8</v>
      </c>
      <c r="O53" s="40">
        <v>6</v>
      </c>
      <c r="P53" s="40">
        <v>1</v>
      </c>
      <c r="Q53" s="3"/>
      <c r="R53" s="2"/>
      <c r="S53" s="2"/>
    </row>
    <row r="54" spans="13:19" x14ac:dyDescent="0.25">
      <c r="M54" s="2"/>
      <c r="N54" s="3">
        <v>9</v>
      </c>
      <c r="O54" s="40">
        <v>7</v>
      </c>
      <c r="P54" s="40">
        <v>2</v>
      </c>
      <c r="Q54" s="3"/>
      <c r="R54" s="2"/>
      <c r="S54" s="2"/>
    </row>
    <row r="55" spans="13:19" x14ac:dyDescent="0.25">
      <c r="M55" s="2"/>
      <c r="N55" s="3"/>
      <c r="O55" s="3"/>
      <c r="P55" s="3"/>
      <c r="Q55" s="3"/>
      <c r="R55" s="2"/>
      <c r="S55" s="2"/>
    </row>
    <row r="56" spans="13:19" x14ac:dyDescent="0.25">
      <c r="M56" s="2"/>
      <c r="N56" s="3"/>
      <c r="O56" s="3"/>
      <c r="P56" s="3"/>
      <c r="Q56" s="2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X68" sqref="X68"/>
    </sheetView>
  </sheetViews>
  <sheetFormatPr defaultRowHeight="15" x14ac:dyDescent="0.25"/>
  <sheetData>
    <row r="2" spans="1:23" ht="27.75" customHeight="1" x14ac:dyDescent="0.35">
      <c r="A2" s="43" t="s">
        <v>70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18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38"/>
      <c r="N9" s="38"/>
      <c r="O9" s="38"/>
      <c r="P9" s="38"/>
      <c r="Q9" s="38"/>
      <c r="R9" s="38"/>
      <c r="S9" s="38"/>
      <c r="T9" s="38"/>
      <c r="U9" s="38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35">
        <v>1</v>
      </c>
      <c r="O12" s="36">
        <v>0</v>
      </c>
      <c r="P12" s="36">
        <v>0</v>
      </c>
      <c r="Q12" s="36">
        <v>9.0999999999999998E-2</v>
      </c>
      <c r="R12" s="36">
        <v>0.36399999999999999</v>
      </c>
      <c r="S12" s="36">
        <v>0.54500000000000004</v>
      </c>
      <c r="T12" s="37">
        <f>(0*1+0*2+2*3+8*4+12*5)/22</f>
        <v>4.4545454545454541</v>
      </c>
      <c r="U12" s="2"/>
      <c r="V12" s="3"/>
      <c r="W12" s="2"/>
    </row>
    <row r="13" spans="1:23" x14ac:dyDescent="0.25">
      <c r="M13" s="2"/>
      <c r="N13" s="3">
        <v>2</v>
      </c>
      <c r="O13" s="36">
        <v>0.13</v>
      </c>
      <c r="P13" s="36">
        <v>0.26100000000000001</v>
      </c>
      <c r="Q13" s="36">
        <v>4.2999999999999997E-2</v>
      </c>
      <c r="R13" s="36">
        <v>0.13</v>
      </c>
      <c r="S13" s="36">
        <v>0.435</v>
      </c>
      <c r="T13" s="37">
        <f>(3*1+6*2+1*3+3*4+10*5)/23</f>
        <v>3.4782608695652173</v>
      </c>
      <c r="U13" s="2"/>
      <c r="V13" s="3"/>
      <c r="W13" s="2"/>
    </row>
    <row r="14" spans="1:23" x14ac:dyDescent="0.25">
      <c r="M14" s="2"/>
      <c r="N14" s="3">
        <v>3</v>
      </c>
      <c r="O14" s="36">
        <v>0</v>
      </c>
      <c r="P14" s="36">
        <v>4.2999999999999997E-2</v>
      </c>
      <c r="Q14" s="36">
        <v>0.13</v>
      </c>
      <c r="R14" s="36">
        <v>0.13</v>
      </c>
      <c r="S14" s="36">
        <v>0.69599999999999995</v>
      </c>
      <c r="T14" s="37">
        <f>(0*1+1*2+3*3+3*4+16*5)/23</f>
        <v>4.4782608695652177</v>
      </c>
      <c r="U14" s="2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3"/>
      <c r="O17" s="3"/>
      <c r="P17" s="3"/>
      <c r="Q17" s="3"/>
      <c r="R17" s="3"/>
      <c r="S17" s="3"/>
      <c r="T17" s="3"/>
      <c r="U17" s="3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3"/>
      <c r="O42" s="35">
        <v>1</v>
      </c>
      <c r="P42" s="36">
        <v>0</v>
      </c>
      <c r="Q42" s="36">
        <v>0</v>
      </c>
      <c r="R42" s="36">
        <v>0.154</v>
      </c>
      <c r="S42" s="36">
        <v>0.46200000000000002</v>
      </c>
      <c r="T42" s="36">
        <v>0.38500000000000001</v>
      </c>
      <c r="U42" s="37">
        <f>(0*1+0*2+2*3+6*4+5*5)/13</f>
        <v>4.2307692307692308</v>
      </c>
      <c r="V42" s="2"/>
      <c r="W42" s="2"/>
    </row>
    <row r="43" spans="13:23" x14ac:dyDescent="0.25">
      <c r="M43" s="2"/>
      <c r="N43" s="3"/>
      <c r="O43" s="3">
        <v>2</v>
      </c>
      <c r="P43" s="36">
        <v>7.6999999999999999E-2</v>
      </c>
      <c r="Q43" s="36">
        <v>0.38500000000000001</v>
      </c>
      <c r="R43" s="36">
        <v>0</v>
      </c>
      <c r="S43" s="36">
        <v>0.23100000000000001</v>
      </c>
      <c r="T43" s="36">
        <v>0.308</v>
      </c>
      <c r="U43" s="37">
        <f>(1*1+5*2+0*3+3*4+4*5)/13</f>
        <v>3.3076923076923075</v>
      </c>
      <c r="V43" s="2"/>
      <c r="W43" s="2"/>
    </row>
    <row r="44" spans="13:23" x14ac:dyDescent="0.25">
      <c r="M44" s="2"/>
      <c r="N44" s="3"/>
      <c r="O44" s="3">
        <v>3</v>
      </c>
      <c r="P44" s="36">
        <v>0</v>
      </c>
      <c r="Q44" s="36">
        <v>0</v>
      </c>
      <c r="R44" s="36">
        <v>8.3000000000000004E-2</v>
      </c>
      <c r="S44" s="36">
        <v>0.16700000000000001</v>
      </c>
      <c r="T44" s="36">
        <v>0.75</v>
      </c>
      <c r="U44" s="37">
        <f>(0*1+0*2+1*3+2*4+9*5)/12</f>
        <v>4.666666666666667</v>
      </c>
      <c r="V44" s="2"/>
      <c r="W44" s="2"/>
    </row>
    <row r="45" spans="13:23" x14ac:dyDescent="0.25">
      <c r="M45" s="2"/>
      <c r="N45" s="3"/>
      <c r="O45" s="2"/>
      <c r="P45" s="2"/>
      <c r="Q45" s="2"/>
      <c r="R45" s="2"/>
      <c r="S45" s="2"/>
      <c r="T45" s="2"/>
      <c r="U45" s="2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7" sqref="AA107"/>
    </sheetView>
  </sheetViews>
  <sheetFormatPr defaultRowHeight="15" x14ac:dyDescent="0.25"/>
  <sheetData>
    <row r="2" spans="1:21" ht="31.5" customHeight="1" x14ac:dyDescent="0.35">
      <c r="A2" s="43" t="s">
        <v>71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25">
      <c r="J7" s="3"/>
      <c r="K7" s="2"/>
      <c r="L7" s="3"/>
      <c r="M7" s="3"/>
      <c r="N7" s="3"/>
      <c r="O7" s="3"/>
      <c r="P7" s="3"/>
      <c r="Q7" s="3"/>
      <c r="R7" s="3"/>
      <c r="S7" s="3"/>
      <c r="T7" s="2"/>
      <c r="U7" s="3"/>
    </row>
    <row r="8" spans="1:21" x14ac:dyDescent="0.25">
      <c r="I8" s="3"/>
      <c r="J8" s="2"/>
      <c r="K8" s="2"/>
      <c r="L8" s="3"/>
      <c r="M8" s="3"/>
      <c r="N8" s="3"/>
      <c r="O8" s="3"/>
      <c r="P8" s="3"/>
      <c r="Q8" s="3"/>
      <c r="R8" s="3"/>
      <c r="S8" s="3"/>
      <c r="T8" s="2"/>
      <c r="U8" s="3"/>
    </row>
    <row r="9" spans="1:21" x14ac:dyDescent="0.25">
      <c r="I9" s="3"/>
      <c r="J9" s="2"/>
      <c r="K9" s="2"/>
      <c r="L9" s="3"/>
      <c r="M9" s="3"/>
      <c r="N9" s="3"/>
      <c r="O9" s="3"/>
      <c r="P9" s="3"/>
      <c r="Q9" s="3"/>
      <c r="R9" s="3"/>
      <c r="S9" s="3"/>
      <c r="T9" s="2"/>
      <c r="U9" s="3"/>
    </row>
    <row r="10" spans="1:21" x14ac:dyDescent="0.25">
      <c r="I10" s="3"/>
      <c r="J10" s="2"/>
      <c r="K10" s="2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2"/>
      <c r="U10" s="3"/>
    </row>
    <row r="11" spans="1:21" x14ac:dyDescent="0.25">
      <c r="I11" s="3"/>
      <c r="J11" s="2"/>
      <c r="K11" s="2"/>
      <c r="L11" s="3"/>
      <c r="M11" s="35">
        <v>1</v>
      </c>
      <c r="N11" s="36">
        <v>0</v>
      </c>
      <c r="O11" s="36">
        <v>0.217</v>
      </c>
      <c r="P11" s="36">
        <v>0.13</v>
      </c>
      <c r="Q11" s="36">
        <v>0.17399999999999999</v>
      </c>
      <c r="R11" s="36">
        <v>0.47799999999999998</v>
      </c>
      <c r="S11" s="37">
        <f>(0*1+5*2+3*3+4*4+11*5)/23</f>
        <v>3.9130434782608696</v>
      </c>
      <c r="T11" s="2"/>
      <c r="U11" s="3"/>
    </row>
    <row r="12" spans="1:21" x14ac:dyDescent="0.25">
      <c r="I12" s="3"/>
      <c r="J12" s="2"/>
      <c r="K12" s="2"/>
      <c r="L12" s="3"/>
      <c r="M12" s="3">
        <v>2</v>
      </c>
      <c r="N12" s="36">
        <v>0.158</v>
      </c>
      <c r="O12" s="36">
        <v>0.158</v>
      </c>
      <c r="P12" s="36">
        <v>0.26300000000000001</v>
      </c>
      <c r="Q12" s="36">
        <v>0.36799999999999999</v>
      </c>
      <c r="R12" s="36">
        <v>5.2999999999999999E-2</v>
      </c>
      <c r="S12" s="37">
        <f>(3*1+3*2+5*3+7*4+1*5)/19</f>
        <v>3</v>
      </c>
      <c r="T12" s="2"/>
      <c r="U12" s="3"/>
    </row>
    <row r="13" spans="1:21" x14ac:dyDescent="0.25">
      <c r="I13" s="3"/>
      <c r="J13" s="2"/>
      <c r="K13" s="2"/>
      <c r="L13" s="3"/>
      <c r="M13" s="3">
        <v>3</v>
      </c>
      <c r="N13" s="36">
        <v>7.0999999999999994E-2</v>
      </c>
      <c r="O13" s="36">
        <v>0</v>
      </c>
      <c r="P13" s="36">
        <v>7.0999999999999994E-2</v>
      </c>
      <c r="Q13" s="36">
        <v>0.64300000000000002</v>
      </c>
      <c r="R13" s="36">
        <v>0.214</v>
      </c>
      <c r="S13" s="37">
        <f>(1*1+0*2+1*3+9*4+3*5)/14</f>
        <v>3.9285714285714284</v>
      </c>
      <c r="T13" s="2"/>
      <c r="U13" s="3"/>
    </row>
    <row r="14" spans="1:21" x14ac:dyDescent="0.25">
      <c r="I14" s="3"/>
      <c r="J14" s="2"/>
      <c r="K14" s="2"/>
      <c r="L14" s="3"/>
      <c r="M14" s="3">
        <v>4</v>
      </c>
      <c r="N14" s="36">
        <v>0</v>
      </c>
      <c r="O14" s="36">
        <v>4.2000000000000003E-2</v>
      </c>
      <c r="P14" s="36">
        <v>0.25</v>
      </c>
      <c r="Q14" s="36">
        <v>0.125</v>
      </c>
      <c r="R14" s="36">
        <v>0.58299999999999996</v>
      </c>
      <c r="S14" s="37">
        <f>(0*1+1*2+6*3+3*4+14*5)/24</f>
        <v>4.25</v>
      </c>
      <c r="T14" s="2"/>
      <c r="U14" s="3"/>
    </row>
    <row r="15" spans="1:21" x14ac:dyDescent="0.25">
      <c r="I15" s="3"/>
      <c r="J15" s="2"/>
      <c r="K15" s="2"/>
      <c r="L15" s="3"/>
      <c r="M15" s="3">
        <v>5</v>
      </c>
      <c r="N15" s="36">
        <v>0</v>
      </c>
      <c r="O15" s="36">
        <v>0.08</v>
      </c>
      <c r="P15" s="36">
        <v>0.08</v>
      </c>
      <c r="Q15" s="36">
        <v>0.24</v>
      </c>
      <c r="R15" s="36">
        <v>0.6</v>
      </c>
      <c r="S15" s="37">
        <f>(0*1+2*2+2*3+6*4+15*5)/25</f>
        <v>4.3600000000000003</v>
      </c>
      <c r="T15" s="2"/>
      <c r="U15" s="3"/>
    </row>
    <row r="16" spans="1:21" x14ac:dyDescent="0.25">
      <c r="I16" s="3"/>
      <c r="J16" s="2"/>
      <c r="K16" s="2"/>
      <c r="L16" s="3"/>
      <c r="M16" s="3"/>
      <c r="N16" s="3"/>
      <c r="O16" s="3"/>
      <c r="P16" s="3"/>
      <c r="Q16" s="3"/>
      <c r="R16" s="3"/>
      <c r="S16" s="3"/>
      <c r="T16" s="2"/>
      <c r="U16" s="3"/>
    </row>
    <row r="17" spans="9:20" x14ac:dyDescent="0.25">
      <c r="I17" s="3"/>
      <c r="J17" s="2"/>
      <c r="K17" s="2"/>
      <c r="L17" s="3"/>
      <c r="M17" s="3"/>
      <c r="N17" s="3"/>
      <c r="O17" s="3"/>
      <c r="P17" s="3"/>
      <c r="Q17" s="3"/>
      <c r="R17" s="3"/>
      <c r="S17" s="3"/>
      <c r="T17" s="2"/>
    </row>
    <row r="18" spans="9:20" x14ac:dyDescent="0.25">
      <c r="J18" s="3"/>
      <c r="K18" s="2"/>
      <c r="L18" s="3"/>
      <c r="M18" s="3"/>
      <c r="N18" s="3"/>
      <c r="O18" s="3"/>
      <c r="P18" s="3"/>
      <c r="Q18" s="3"/>
      <c r="R18" s="3"/>
      <c r="S18" s="3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35">
        <v>1</v>
      </c>
      <c r="Q49" s="36">
        <v>0</v>
      </c>
      <c r="R49" s="36">
        <v>0.154</v>
      </c>
      <c r="S49" s="36">
        <v>0.23100000000000001</v>
      </c>
      <c r="T49" s="36">
        <v>0.154</v>
      </c>
      <c r="U49" s="36">
        <v>0.46200000000000002</v>
      </c>
      <c r="V49" s="37">
        <f>(0*1+2*2+3*3+2*4+6*5)/13</f>
        <v>3.9230769230769229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36">
        <v>0.25</v>
      </c>
      <c r="R50" s="36">
        <v>0.16700000000000001</v>
      </c>
      <c r="S50" s="36">
        <v>0.25</v>
      </c>
      <c r="T50" s="36">
        <v>0.33300000000000002</v>
      </c>
      <c r="U50" s="36">
        <v>0</v>
      </c>
      <c r="V50" s="37">
        <f>(3*1+2*2+3*3+4*4+0*5)/12</f>
        <v>2.6666666666666665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36">
        <v>0.1</v>
      </c>
      <c r="R51" s="36">
        <v>0</v>
      </c>
      <c r="S51" s="36">
        <v>0.1</v>
      </c>
      <c r="T51" s="36">
        <v>0.6</v>
      </c>
      <c r="U51" s="36">
        <v>0.2</v>
      </c>
      <c r="V51" s="37">
        <f>(1*1+0*2+1*3+6*4+2*5)/10</f>
        <v>3.8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36">
        <v>0</v>
      </c>
      <c r="R52" s="36">
        <v>0</v>
      </c>
      <c r="S52" s="36">
        <v>0.23100000000000001</v>
      </c>
      <c r="T52" s="36">
        <v>7.6999999999999999E-2</v>
      </c>
      <c r="U52" s="36">
        <v>0.69199999999999995</v>
      </c>
      <c r="V52" s="37">
        <f>(0*1+0*2+3*3+1*4+9*5)/13</f>
        <v>4.4615384615384617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36">
        <v>0</v>
      </c>
      <c r="R53" s="36">
        <v>0.14299999999999999</v>
      </c>
      <c r="S53" s="36">
        <v>0</v>
      </c>
      <c r="T53" s="36">
        <v>0.35699999999999998</v>
      </c>
      <c r="U53" s="36">
        <v>0.5</v>
      </c>
      <c r="V53" s="37">
        <f>(0*1+2*2+0*3+5*4+7*5)/14</f>
        <v>4.2142857142857144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3"/>
      <c r="Q73" s="3"/>
      <c r="R73" s="3"/>
      <c r="S73" s="3"/>
      <c r="T73" s="3"/>
      <c r="U73" s="3"/>
      <c r="V73" s="3"/>
      <c r="W73" s="3"/>
      <c r="X73" s="2"/>
      <c r="Y73" s="2"/>
    </row>
    <row r="74" spans="15:25" x14ac:dyDescent="0.25">
      <c r="O74" s="3"/>
      <c r="P74" s="3"/>
      <c r="Q74" s="3"/>
      <c r="R74" s="3"/>
      <c r="S74" s="3"/>
      <c r="T74" s="3"/>
      <c r="U74" s="3"/>
      <c r="V74" s="3"/>
      <c r="W74" s="3"/>
      <c r="X74" s="2"/>
      <c r="Y74" s="2"/>
    </row>
    <row r="75" spans="15:25" x14ac:dyDescent="0.25">
      <c r="O75" s="2"/>
      <c r="P75" s="3"/>
      <c r="Q75" s="2"/>
      <c r="R75" s="2"/>
      <c r="S75" s="2"/>
      <c r="T75" s="2"/>
      <c r="U75" s="2"/>
      <c r="V75" s="2"/>
      <c r="W75" s="2"/>
      <c r="X75" s="2"/>
      <c r="Y75" s="2"/>
    </row>
    <row r="76" spans="15:25" x14ac:dyDescent="0.25">
      <c r="O76" s="2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3"/>
      <c r="Y76" s="2"/>
    </row>
    <row r="77" spans="15:25" x14ac:dyDescent="0.25">
      <c r="O77" s="2"/>
      <c r="P77" s="3"/>
      <c r="Q77" s="3" t="s">
        <v>6</v>
      </c>
      <c r="R77" s="36">
        <f>9/R83</f>
        <v>0.45</v>
      </c>
      <c r="S77" s="36">
        <v>0.05</v>
      </c>
      <c r="T77" s="36">
        <v>0.105</v>
      </c>
      <c r="U77" s="36">
        <v>0.26300000000000001</v>
      </c>
      <c r="V77" s="36">
        <v>6.2E-2</v>
      </c>
      <c r="W77" s="2"/>
      <c r="X77" s="3"/>
      <c r="Y77" s="2"/>
    </row>
    <row r="78" spans="15:25" x14ac:dyDescent="0.25">
      <c r="O78" s="2"/>
      <c r="P78" s="3"/>
      <c r="Q78" s="3" t="s">
        <v>7</v>
      </c>
      <c r="R78" s="36">
        <f>3/R83</f>
        <v>0.15</v>
      </c>
      <c r="S78" s="36">
        <v>0.3</v>
      </c>
      <c r="T78" s="36">
        <v>0.36799999999999999</v>
      </c>
      <c r="U78" s="36">
        <v>0.21099999999999999</v>
      </c>
      <c r="V78" s="36">
        <v>0</v>
      </c>
      <c r="W78" s="2"/>
      <c r="X78" s="3"/>
      <c r="Y78" s="2"/>
    </row>
    <row r="79" spans="15:25" x14ac:dyDescent="0.25">
      <c r="O79" s="2"/>
      <c r="P79" s="3"/>
      <c r="Q79" s="3" t="s">
        <v>8</v>
      </c>
      <c r="R79" s="36">
        <f>2/R83</f>
        <v>0.1</v>
      </c>
      <c r="S79" s="36">
        <v>0.3</v>
      </c>
      <c r="T79" s="36">
        <v>0.316</v>
      </c>
      <c r="U79" s="36">
        <v>0.21099999999999999</v>
      </c>
      <c r="V79" s="36">
        <v>0</v>
      </c>
      <c r="W79" s="2"/>
      <c r="X79" s="3"/>
      <c r="Y79" s="2"/>
    </row>
    <row r="80" spans="15:25" x14ac:dyDescent="0.25">
      <c r="O80" s="2"/>
      <c r="P80" s="3"/>
      <c r="Q80" s="3" t="s">
        <v>9</v>
      </c>
      <c r="R80" s="36">
        <f>4/R83</f>
        <v>0.2</v>
      </c>
      <c r="S80" s="36">
        <v>0.3</v>
      </c>
      <c r="T80" s="36">
        <v>0.21099999999999999</v>
      </c>
      <c r="U80" s="36">
        <v>0.21099999999999999</v>
      </c>
      <c r="V80" s="36">
        <v>6.2E-2</v>
      </c>
      <c r="W80" s="2"/>
      <c r="X80" s="3"/>
      <c r="Y80" s="2"/>
    </row>
    <row r="81" spans="15:25" x14ac:dyDescent="0.25">
      <c r="O81" s="2"/>
      <c r="P81" s="3"/>
      <c r="Q81" s="3" t="s">
        <v>10</v>
      </c>
      <c r="R81" s="36">
        <f>2/R83</f>
        <v>0.1</v>
      </c>
      <c r="S81" s="36">
        <v>0.05</v>
      </c>
      <c r="T81" s="36">
        <v>0</v>
      </c>
      <c r="U81" s="36">
        <v>0.105</v>
      </c>
      <c r="V81" s="36">
        <v>0.875</v>
      </c>
      <c r="W81" s="2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2"/>
      <c r="X82" s="3"/>
      <c r="Y82" s="2"/>
    </row>
    <row r="83" spans="15:25" x14ac:dyDescent="0.25">
      <c r="O83" s="2"/>
      <c r="P83" s="3"/>
      <c r="Q83" s="3"/>
      <c r="R83" s="3">
        <v>20</v>
      </c>
      <c r="S83" s="3"/>
      <c r="T83" s="3"/>
      <c r="U83" s="3"/>
      <c r="V83" s="3"/>
      <c r="W83" s="3"/>
      <c r="X83" s="3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3"/>
      <c r="P85" s="2"/>
      <c r="Q85" s="3"/>
      <c r="R85" s="3"/>
      <c r="S85" s="3"/>
      <c r="T85" s="3"/>
      <c r="U85" s="3"/>
      <c r="V85" s="3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AA77" sqref="AA77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</row>
    <row r="5" spans="13:25" x14ac:dyDescent="0.25"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35">
        <v>1</v>
      </c>
      <c r="Q7" s="36">
        <v>0.04</v>
      </c>
      <c r="R7" s="36">
        <v>0.12</v>
      </c>
      <c r="S7" s="36">
        <v>0.4</v>
      </c>
      <c r="T7" s="36">
        <v>0.28000000000000003</v>
      </c>
      <c r="U7" s="36">
        <v>0.16</v>
      </c>
      <c r="V7" s="37">
        <f>(1*1+3*2+10*3+7*4+4*5)/25</f>
        <v>3.4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36">
        <v>8.3000000000000004E-2</v>
      </c>
      <c r="R8" s="36">
        <v>0.16700000000000001</v>
      </c>
      <c r="S8" s="36">
        <v>0.29199999999999998</v>
      </c>
      <c r="T8" s="36">
        <v>0.29199999999999998</v>
      </c>
      <c r="U8" s="36">
        <v>0.16700000000000001</v>
      </c>
      <c r="V8" s="37">
        <f>(2*1+4*2+7*3+7*4+4*5)/24</f>
        <v>3.2916666666666665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36">
        <v>0</v>
      </c>
      <c r="R9" s="36">
        <v>0.13</v>
      </c>
      <c r="S9" s="36">
        <v>0.34799999999999998</v>
      </c>
      <c r="T9" s="36">
        <v>0.39100000000000001</v>
      </c>
      <c r="U9" s="36">
        <v>0.13</v>
      </c>
      <c r="V9" s="37">
        <f>(0*1+3*2+8*3+9*4+3*5)/23</f>
        <v>3.5217391304347827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36">
        <v>0.15</v>
      </c>
      <c r="R10" s="36">
        <v>0.15</v>
      </c>
      <c r="S10" s="36">
        <v>0.45</v>
      </c>
      <c r="T10" s="36">
        <v>0.1</v>
      </c>
      <c r="U10" s="36">
        <v>0.15</v>
      </c>
      <c r="V10" s="37">
        <f>(3*1+3*2+9*3+2*4+3*5)/20</f>
        <v>2.95</v>
      </c>
      <c r="W10" s="2"/>
      <c r="X10" s="2"/>
      <c r="Y10" s="2"/>
    </row>
    <row r="11" spans="13:25" x14ac:dyDescent="0.25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2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35">
        <v>1</v>
      </c>
      <c r="R44" s="36">
        <v>7.0999999999999994E-2</v>
      </c>
      <c r="S44" s="36">
        <v>0.14299999999999999</v>
      </c>
      <c r="T44" s="36">
        <v>0.57099999999999995</v>
      </c>
      <c r="U44" s="36">
        <v>0.214</v>
      </c>
      <c r="V44" s="36">
        <v>0</v>
      </c>
      <c r="W44" s="37">
        <f>(1*1+2*2+8*3+3*4+0*5)/14</f>
        <v>2.9285714285714284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36">
        <v>7.6999999999999999E-2</v>
      </c>
      <c r="S45" s="36">
        <v>0.154</v>
      </c>
      <c r="T45" s="36">
        <v>0.38500000000000001</v>
      </c>
      <c r="U45" s="36">
        <v>0.38500000000000001</v>
      </c>
      <c r="V45" s="36">
        <v>0</v>
      </c>
      <c r="W45" s="37">
        <f>(1*1+2*2+5*3+5*4+0*5)/13</f>
        <v>3.0769230769230771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36">
        <v>0</v>
      </c>
      <c r="S46" s="36">
        <v>0.154</v>
      </c>
      <c r="T46" s="36">
        <v>0.308</v>
      </c>
      <c r="U46" s="36">
        <v>0.53800000000000003</v>
      </c>
      <c r="V46" s="36">
        <v>0</v>
      </c>
      <c r="W46" s="37">
        <f>(0*1+2*2+4*3+7*4+0*5)/13</f>
        <v>3.3846153846153846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36">
        <v>0.25</v>
      </c>
      <c r="S47" s="36">
        <v>0.16700000000000001</v>
      </c>
      <c r="T47" s="36">
        <v>0.5</v>
      </c>
      <c r="U47" s="36">
        <v>8.3000000000000004E-2</v>
      </c>
      <c r="V47" s="36">
        <v>0</v>
      </c>
      <c r="W47" s="37">
        <f>(3*1+2*2+6*3+1*4+0*5)/12</f>
        <v>2.4166666666666665</v>
      </c>
      <c r="X47" s="2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7" sqref="T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44" t="s">
        <v>19</v>
      </c>
      <c r="C4" s="45"/>
      <c r="D4" s="45"/>
      <c r="E4" s="45"/>
      <c r="F4" s="46"/>
    </row>
    <row r="5" spans="2:18" x14ac:dyDescent="0.25">
      <c r="B5" s="4"/>
      <c r="C5" s="5" t="s">
        <v>16</v>
      </c>
      <c r="D5" s="5" t="s">
        <v>17</v>
      </c>
      <c r="E5" s="5" t="s">
        <v>18</v>
      </c>
      <c r="F5" s="6" t="s">
        <v>17</v>
      </c>
    </row>
    <row r="6" spans="2:18" ht="24" x14ac:dyDescent="0.25">
      <c r="B6" s="7" t="s">
        <v>21</v>
      </c>
      <c r="C6" s="10">
        <v>12</v>
      </c>
      <c r="D6" s="11">
        <v>0.41399999999999998</v>
      </c>
      <c r="E6" s="10">
        <v>17</v>
      </c>
      <c r="F6" s="12">
        <v>0.58599999999999997</v>
      </c>
    </row>
    <row r="7" spans="2:18" ht="24" x14ac:dyDescent="0.25">
      <c r="B7" s="8" t="s">
        <v>22</v>
      </c>
      <c r="C7" s="13">
        <v>12</v>
      </c>
      <c r="D7" s="24">
        <v>0.41399999999999998</v>
      </c>
      <c r="E7" s="13">
        <v>17</v>
      </c>
      <c r="F7" s="25">
        <v>0.58599999999999997</v>
      </c>
    </row>
    <row r="8" spans="2:18" ht="24" x14ac:dyDescent="0.25">
      <c r="B8" s="7" t="s">
        <v>23</v>
      </c>
      <c r="C8" s="10">
        <v>16</v>
      </c>
      <c r="D8" s="22">
        <v>0.55200000000000005</v>
      </c>
      <c r="E8" s="10">
        <v>13</v>
      </c>
      <c r="F8" s="23">
        <v>0.44800000000000001</v>
      </c>
    </row>
    <row r="9" spans="2:18" ht="48" x14ac:dyDescent="0.25">
      <c r="B9" s="8" t="s">
        <v>24</v>
      </c>
      <c r="C9" s="13">
        <v>25</v>
      </c>
      <c r="D9" s="24">
        <v>0.86199999999999999</v>
      </c>
      <c r="E9" s="13">
        <v>4</v>
      </c>
      <c r="F9" s="25">
        <v>0.13800000000000001</v>
      </c>
    </row>
    <row r="10" spans="2:18" ht="24" x14ac:dyDescent="0.25">
      <c r="B10" s="9" t="s">
        <v>26</v>
      </c>
      <c r="C10" s="14">
        <v>27</v>
      </c>
      <c r="D10" s="15">
        <v>0.93100000000000005</v>
      </c>
      <c r="E10" s="14">
        <v>2</v>
      </c>
      <c r="F10" s="16">
        <v>6.9000000000000006E-2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35">
        <v>1</v>
      </c>
      <c r="J18" s="36">
        <v>0</v>
      </c>
      <c r="K18" s="36">
        <v>9.5000000000000001E-2</v>
      </c>
      <c r="L18" s="36">
        <v>0.19</v>
      </c>
      <c r="M18" s="36">
        <v>0.33300000000000002</v>
      </c>
      <c r="N18" s="36">
        <v>0.38100000000000001</v>
      </c>
      <c r="O18" s="37">
        <f>(0*1+2*2+4*3+7*4+8*5)/21</f>
        <v>4</v>
      </c>
      <c r="P18" s="3"/>
      <c r="Q18" s="3"/>
      <c r="R18" s="2"/>
    </row>
    <row r="19" spans="7:18" x14ac:dyDescent="0.25">
      <c r="G19" s="2"/>
      <c r="H19" s="2"/>
      <c r="I19" s="3">
        <v>2</v>
      </c>
      <c r="J19" s="36">
        <v>4.4999999999999998E-2</v>
      </c>
      <c r="K19" s="36">
        <v>4.4999999999999998E-2</v>
      </c>
      <c r="L19" s="36">
        <v>0.182</v>
      </c>
      <c r="M19" s="36">
        <v>0.36399999999999999</v>
      </c>
      <c r="N19" s="36">
        <v>0.36399999999999999</v>
      </c>
      <c r="O19" s="37">
        <f>(1*1+1*2+4*3+8*4+8*5)/22</f>
        <v>3.9545454545454546</v>
      </c>
      <c r="P19" s="3"/>
      <c r="Q19" s="3"/>
      <c r="R19" s="2"/>
    </row>
    <row r="20" spans="7:18" x14ac:dyDescent="0.25">
      <c r="G20" s="2"/>
      <c r="H20" s="2"/>
      <c r="I20" s="3">
        <v>3</v>
      </c>
      <c r="J20" s="36">
        <v>0</v>
      </c>
      <c r="K20" s="36">
        <v>0</v>
      </c>
      <c r="L20" s="36">
        <v>0.33300000000000002</v>
      </c>
      <c r="M20" s="36">
        <v>0.33300000000000002</v>
      </c>
      <c r="N20" s="36">
        <v>0.33300000000000002</v>
      </c>
      <c r="O20" s="37">
        <f>(0*1+0*2+7*3+7*4+7*5)/21</f>
        <v>4</v>
      </c>
      <c r="P20" s="3"/>
      <c r="Q20" s="3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35">
        <v>1</v>
      </c>
      <c r="K45" s="36">
        <v>0</v>
      </c>
      <c r="L45" s="36">
        <v>0</v>
      </c>
      <c r="M45" s="36">
        <v>0.28599999999999998</v>
      </c>
      <c r="N45" s="36">
        <v>0.42899999999999999</v>
      </c>
      <c r="O45" s="36">
        <v>0.28599999999999998</v>
      </c>
      <c r="P45" s="37">
        <f>(0*1+0*2+4*3+6*4+4*5)/14</f>
        <v>4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36">
        <v>0</v>
      </c>
      <c r="L46" s="36">
        <v>7.0999999999999994E-2</v>
      </c>
      <c r="M46" s="36">
        <v>0.28599999999999998</v>
      </c>
      <c r="N46" s="36">
        <v>0.35699999999999998</v>
      </c>
      <c r="O46" s="36">
        <v>0.28599999999999998</v>
      </c>
      <c r="P46" s="37">
        <f>(0*1+1*2+4*3+5*4+4*5)/14</f>
        <v>3.8571428571428572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36">
        <v>0</v>
      </c>
      <c r="L47" s="36">
        <v>0</v>
      </c>
      <c r="M47" s="36">
        <v>0.5</v>
      </c>
      <c r="N47" s="36">
        <v>0.33300000000000002</v>
      </c>
      <c r="O47" s="36">
        <v>0.16700000000000001</v>
      </c>
      <c r="P47" s="37">
        <f>(0*1+0*2+6*3+4*4+2*5)/12</f>
        <v>3.6666666666666665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47" t="s">
        <v>25</v>
      </c>
      <c r="C66" s="48"/>
      <c r="D66" s="48"/>
      <c r="E66" s="48"/>
      <c r="F66" s="49"/>
    </row>
    <row r="67" spans="2:6" x14ac:dyDescent="0.25">
      <c r="B67" s="4"/>
      <c r="C67" s="5" t="s">
        <v>16</v>
      </c>
      <c r="D67" s="5" t="s">
        <v>17</v>
      </c>
      <c r="E67" s="5" t="s">
        <v>18</v>
      </c>
      <c r="F67" s="6" t="s">
        <v>17</v>
      </c>
    </row>
    <row r="68" spans="2:6" ht="36" customHeight="1" x14ac:dyDescent="0.25">
      <c r="B68" s="7" t="s">
        <v>27</v>
      </c>
      <c r="C68" s="26">
        <v>17</v>
      </c>
      <c r="D68" s="29">
        <v>0.58599999999999997</v>
      </c>
      <c r="E68" s="26">
        <v>12</v>
      </c>
      <c r="F68" s="30">
        <v>0.41399999999999998</v>
      </c>
    </row>
    <row r="69" spans="2:6" ht="36" x14ac:dyDescent="0.25">
      <c r="B69" s="8" t="s">
        <v>28</v>
      </c>
      <c r="C69" s="27">
        <v>22</v>
      </c>
      <c r="D69" s="31">
        <v>0.75900000000000001</v>
      </c>
      <c r="E69" s="27">
        <v>7</v>
      </c>
      <c r="F69" s="32">
        <v>0.24099999999999999</v>
      </c>
    </row>
    <row r="70" spans="2:6" ht="48" x14ac:dyDescent="0.25">
      <c r="B70" s="7" t="s">
        <v>29</v>
      </c>
      <c r="C70" s="26">
        <v>26</v>
      </c>
      <c r="D70" s="29">
        <v>0.89700000000000002</v>
      </c>
      <c r="E70" s="26">
        <v>3</v>
      </c>
      <c r="F70" s="30">
        <v>0.10299999999999999</v>
      </c>
    </row>
    <row r="71" spans="2:6" ht="48" x14ac:dyDescent="0.25">
      <c r="B71" s="8" t="s">
        <v>30</v>
      </c>
      <c r="C71" s="27">
        <v>28</v>
      </c>
      <c r="D71" s="31">
        <v>0.96599999999999997</v>
      </c>
      <c r="E71" s="27">
        <v>1</v>
      </c>
      <c r="F71" s="32">
        <v>3.4000000000000002E-2</v>
      </c>
    </row>
    <row r="72" spans="2:6" ht="24" x14ac:dyDescent="0.25">
      <c r="B72" s="9" t="s">
        <v>26</v>
      </c>
      <c r="C72" s="28">
        <v>28</v>
      </c>
      <c r="D72" s="33">
        <v>0.96599999999999997</v>
      </c>
      <c r="E72" s="28">
        <v>1</v>
      </c>
      <c r="F72" s="34">
        <v>3.4000000000000002E-2</v>
      </c>
    </row>
    <row r="77" spans="2:6" ht="36" customHeight="1" x14ac:dyDescent="0.25">
      <c r="B77" s="44" t="s">
        <v>31</v>
      </c>
      <c r="C77" s="50"/>
      <c r="D77" s="50"/>
      <c r="E77" s="50"/>
      <c r="F77" s="51"/>
    </row>
    <row r="78" spans="2:6" x14ac:dyDescent="0.25">
      <c r="B78" s="4"/>
      <c r="C78" s="5" t="s">
        <v>16</v>
      </c>
      <c r="D78" s="5" t="s">
        <v>17</v>
      </c>
      <c r="E78" s="5" t="s">
        <v>18</v>
      </c>
      <c r="F78" s="6" t="s">
        <v>17</v>
      </c>
    </row>
    <row r="79" spans="2:6" ht="24" x14ac:dyDescent="0.25">
      <c r="B79" s="7" t="s">
        <v>32</v>
      </c>
      <c r="C79" s="26">
        <v>14</v>
      </c>
      <c r="D79" s="20">
        <v>0.48299999999999998</v>
      </c>
      <c r="E79" s="26">
        <v>15</v>
      </c>
      <c r="F79" s="21">
        <v>0.51700000000000002</v>
      </c>
    </row>
    <row r="80" spans="2:6" ht="24" x14ac:dyDescent="0.25">
      <c r="B80" s="8" t="s">
        <v>33</v>
      </c>
      <c r="C80" s="27">
        <v>29</v>
      </c>
      <c r="D80" s="24">
        <v>1</v>
      </c>
      <c r="E80" s="27">
        <v>0</v>
      </c>
      <c r="F80" s="25">
        <v>0</v>
      </c>
    </row>
    <row r="81" spans="2:6" ht="24" x14ac:dyDescent="0.25">
      <c r="B81" s="7" t="s">
        <v>34</v>
      </c>
      <c r="C81" s="26">
        <v>22</v>
      </c>
      <c r="D81" s="22">
        <v>0.75900000000000001</v>
      </c>
      <c r="E81" s="26">
        <v>7</v>
      </c>
      <c r="F81" s="23">
        <v>0.24099999999999999</v>
      </c>
    </row>
    <row r="82" spans="2:6" ht="24" x14ac:dyDescent="0.25">
      <c r="B82" s="8" t="s">
        <v>35</v>
      </c>
      <c r="C82" s="27">
        <v>14</v>
      </c>
      <c r="D82" s="24">
        <v>0.48299999999999998</v>
      </c>
      <c r="E82" s="27">
        <v>15</v>
      </c>
      <c r="F82" s="25">
        <v>0.51700000000000002</v>
      </c>
    </row>
    <row r="83" spans="2:6" ht="72" x14ac:dyDescent="0.25">
      <c r="B83" s="7" t="s">
        <v>36</v>
      </c>
      <c r="C83" s="26">
        <v>25</v>
      </c>
      <c r="D83" s="22">
        <v>0.86199999999999999</v>
      </c>
      <c r="E83" s="26">
        <v>4</v>
      </c>
      <c r="F83" s="23">
        <v>0.13800000000000001</v>
      </c>
    </row>
    <row r="84" spans="2:6" ht="24" x14ac:dyDescent="0.25">
      <c r="B84" s="8" t="s">
        <v>37</v>
      </c>
      <c r="C84" s="27">
        <v>15</v>
      </c>
      <c r="D84" s="24">
        <v>0.51700000000000002</v>
      </c>
      <c r="E84" s="27">
        <v>14</v>
      </c>
      <c r="F84" s="25">
        <v>0.48299999999999998</v>
      </c>
    </row>
    <row r="85" spans="2:6" ht="24" x14ac:dyDescent="0.25">
      <c r="B85" s="7" t="s">
        <v>38</v>
      </c>
      <c r="C85" s="26">
        <v>24</v>
      </c>
      <c r="D85" s="22">
        <v>0.82799999999999996</v>
      </c>
      <c r="E85" s="26">
        <v>5</v>
      </c>
      <c r="F85" s="23">
        <v>0.17199999999999999</v>
      </c>
    </row>
    <row r="86" spans="2:6" ht="72" x14ac:dyDescent="0.25">
      <c r="B86" s="8" t="s">
        <v>39</v>
      </c>
      <c r="C86" s="27">
        <v>21</v>
      </c>
      <c r="D86" s="24">
        <v>0.72399999999999998</v>
      </c>
      <c r="E86" s="27">
        <v>8</v>
      </c>
      <c r="F86" s="25">
        <v>0.27600000000000002</v>
      </c>
    </row>
    <row r="87" spans="2:6" ht="24" x14ac:dyDescent="0.25">
      <c r="B87" s="9" t="s">
        <v>40</v>
      </c>
      <c r="C87" s="28">
        <v>28</v>
      </c>
      <c r="D87" s="15">
        <v>0.96599999999999997</v>
      </c>
      <c r="E87" s="28">
        <v>1</v>
      </c>
      <c r="F87" s="16">
        <v>3.4000000000000002E-2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3"/>
      <c r="N5" s="3"/>
      <c r="O5" s="3"/>
      <c r="P5" s="3"/>
      <c r="Q5" s="3"/>
      <c r="R5" s="3"/>
      <c r="S5" s="3"/>
      <c r="T5" s="3"/>
      <c r="U5" s="3"/>
      <c r="V5" s="3"/>
    </row>
    <row r="6" spans="12:23" x14ac:dyDescent="0.25">
      <c r="L6" s="2"/>
      <c r="M6" s="2"/>
      <c r="N6" s="2"/>
      <c r="O6" s="2"/>
      <c r="P6" s="2"/>
      <c r="Q6" s="2"/>
      <c r="R6" s="2"/>
      <c r="S6" s="2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35">
        <v>1</v>
      </c>
      <c r="N8" s="36">
        <v>0</v>
      </c>
      <c r="O8" s="36">
        <v>9.0999999999999998E-2</v>
      </c>
      <c r="P8" s="36">
        <v>0.182</v>
      </c>
      <c r="Q8" s="36">
        <v>0.5</v>
      </c>
      <c r="R8" s="36">
        <v>0.22700000000000001</v>
      </c>
      <c r="S8" s="37">
        <v>3.86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2"/>
      <c r="O21" s="2"/>
      <c r="P21" s="2"/>
      <c r="Q21" s="2"/>
      <c r="R21" s="2"/>
      <c r="S21" s="2"/>
      <c r="T21" s="2"/>
      <c r="U21" s="2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3"/>
    </row>
    <row r="23" spans="13:22" x14ac:dyDescent="0.25">
      <c r="M23" s="2"/>
      <c r="N23" s="35">
        <v>1</v>
      </c>
      <c r="O23" s="36">
        <v>0</v>
      </c>
      <c r="P23" s="36">
        <v>0.14299999999999999</v>
      </c>
      <c r="Q23" s="36">
        <v>0.214</v>
      </c>
      <c r="R23" s="36">
        <v>0.57099999999999995</v>
      </c>
      <c r="S23" s="36">
        <v>7.0999999999999994E-2</v>
      </c>
      <c r="T23" s="41">
        <v>3.57</v>
      </c>
      <c r="U23" s="2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V115" sqref="V115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3"/>
      <c r="W8" s="2"/>
      <c r="X8" s="2"/>
    </row>
    <row r="9" spans="10:24" x14ac:dyDescent="0.25">
      <c r="J9" s="2"/>
      <c r="K9" s="2"/>
      <c r="L9" s="2"/>
      <c r="M9" s="2"/>
      <c r="N9" s="3">
        <v>14</v>
      </c>
      <c r="O9" s="3">
        <v>1</v>
      </c>
      <c r="P9" s="3">
        <v>1</v>
      </c>
      <c r="Q9" s="3">
        <v>0</v>
      </c>
      <c r="R9" s="3">
        <v>3</v>
      </c>
      <c r="S9" s="3">
        <v>1</v>
      </c>
      <c r="T9" s="3">
        <v>1</v>
      </c>
      <c r="U9" s="2"/>
      <c r="V9" s="3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3"/>
      <c r="U21" s="2"/>
    </row>
    <row r="22" spans="11:21" ht="16.5" customHeight="1" x14ac:dyDescent="0.25">
      <c r="K22" s="2"/>
      <c r="L22" s="2"/>
      <c r="M22" s="2"/>
      <c r="N22" s="2"/>
      <c r="O22" s="2"/>
      <c r="P22" s="2"/>
      <c r="Q22" s="2"/>
      <c r="R22" s="2"/>
      <c r="S22" s="2"/>
      <c r="T22" s="3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3"/>
      <c r="U23" s="2"/>
    </row>
    <row r="24" spans="11:21" ht="16.5" customHeight="1" x14ac:dyDescent="0.25">
      <c r="K24" s="2"/>
      <c r="L24" s="2"/>
      <c r="M24" s="2"/>
      <c r="N24" s="42">
        <v>4</v>
      </c>
      <c r="O24" s="42">
        <v>2</v>
      </c>
      <c r="P24" s="42">
        <v>6</v>
      </c>
      <c r="Q24" s="42">
        <v>2</v>
      </c>
      <c r="R24" s="42">
        <v>0</v>
      </c>
      <c r="S24" s="2"/>
      <c r="T24" s="3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3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3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44" t="s">
        <v>52</v>
      </c>
      <c r="C42" s="45"/>
      <c r="D42" s="45"/>
      <c r="E42" s="45"/>
      <c r="F42" s="45"/>
      <c r="G42" s="45"/>
      <c r="H42" s="45"/>
      <c r="I42" s="45"/>
      <c r="J42" s="46"/>
    </row>
    <row r="43" spans="2:10" x14ac:dyDescent="0.25">
      <c r="B43" s="4"/>
      <c r="C43" s="64" t="s">
        <v>16</v>
      </c>
      <c r="D43" s="64"/>
      <c r="E43" s="64" t="s">
        <v>17</v>
      </c>
      <c r="F43" s="64"/>
      <c r="G43" s="65" t="s">
        <v>18</v>
      </c>
      <c r="H43" s="65"/>
      <c r="I43" s="64" t="s">
        <v>17</v>
      </c>
      <c r="J43" s="66"/>
    </row>
    <row r="44" spans="2:10" ht="120" x14ac:dyDescent="0.25">
      <c r="B44" s="7" t="s">
        <v>51</v>
      </c>
      <c r="C44" s="62">
        <v>23</v>
      </c>
      <c r="D44" s="62"/>
      <c r="E44" s="55">
        <v>0.79300000000000004</v>
      </c>
      <c r="F44" s="55"/>
      <c r="G44" s="53">
        <v>6</v>
      </c>
      <c r="H44" s="53"/>
      <c r="I44" s="55">
        <v>0.20699999999999999</v>
      </c>
      <c r="J44" s="56"/>
    </row>
    <row r="45" spans="2:10" ht="48" x14ac:dyDescent="0.25">
      <c r="B45" s="8" t="s">
        <v>53</v>
      </c>
      <c r="C45" s="61">
        <v>19</v>
      </c>
      <c r="D45" s="61"/>
      <c r="E45" s="57">
        <v>0.65500000000000003</v>
      </c>
      <c r="F45" s="57"/>
      <c r="G45" s="52">
        <v>10</v>
      </c>
      <c r="H45" s="52"/>
      <c r="I45" s="57">
        <v>0.34499999999999997</v>
      </c>
      <c r="J45" s="58"/>
    </row>
    <row r="46" spans="2:10" ht="24" x14ac:dyDescent="0.25">
      <c r="B46" s="7" t="s">
        <v>54</v>
      </c>
      <c r="C46" s="62">
        <v>25</v>
      </c>
      <c r="D46" s="62"/>
      <c r="E46" s="55">
        <v>0.86199999999999999</v>
      </c>
      <c r="F46" s="55"/>
      <c r="G46" s="53">
        <v>4</v>
      </c>
      <c r="H46" s="53"/>
      <c r="I46" s="55">
        <v>0.13800000000000001</v>
      </c>
      <c r="J46" s="56"/>
    </row>
    <row r="47" spans="2:10" ht="24" x14ac:dyDescent="0.25">
      <c r="B47" s="17" t="s">
        <v>55</v>
      </c>
      <c r="C47" s="63">
        <v>20</v>
      </c>
      <c r="D47" s="63"/>
      <c r="E47" s="59">
        <v>0.69</v>
      </c>
      <c r="F47" s="59"/>
      <c r="G47" s="54">
        <v>9</v>
      </c>
      <c r="H47" s="54"/>
      <c r="I47" s="59">
        <v>0.31</v>
      </c>
      <c r="J47" s="60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38"/>
      <c r="N50" s="38"/>
      <c r="O50" s="38"/>
      <c r="P50" s="38"/>
      <c r="Q50" s="38"/>
      <c r="R50" s="38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2"/>
      <c r="S52" s="2"/>
      <c r="T52" s="2"/>
      <c r="U52" s="2"/>
      <c r="V52" s="2"/>
    </row>
    <row r="53" spans="11:22" x14ac:dyDescent="0.25">
      <c r="K53" s="2"/>
      <c r="L53" s="2"/>
      <c r="M53" s="2"/>
      <c r="N53" s="42">
        <v>6</v>
      </c>
      <c r="O53" s="42">
        <v>2</v>
      </c>
      <c r="P53" s="42">
        <v>4</v>
      </c>
      <c r="Q53" s="42">
        <v>10</v>
      </c>
      <c r="R53" s="39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38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38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38"/>
      <c r="M73" s="2"/>
      <c r="N73" s="3">
        <v>4</v>
      </c>
      <c r="O73" s="3">
        <v>10</v>
      </c>
      <c r="P73" s="3">
        <v>1</v>
      </c>
      <c r="Q73" s="3">
        <v>2</v>
      </c>
      <c r="R73" s="3">
        <v>4</v>
      </c>
      <c r="S73" s="2"/>
      <c r="T73" s="2"/>
    </row>
    <row r="74" spans="12:20" x14ac:dyDescent="0.25">
      <c r="L74" s="38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38"/>
      <c r="M75" s="38"/>
      <c r="N75" s="38"/>
      <c r="O75" s="38"/>
      <c r="P75" s="38"/>
      <c r="Q75" s="38"/>
      <c r="R75" s="38"/>
      <c r="S75" s="38"/>
      <c r="T75" s="2"/>
    </row>
    <row r="76" spans="12:20" x14ac:dyDescent="0.25">
      <c r="L76" s="2"/>
      <c r="M76" s="2"/>
      <c r="N76" s="3"/>
      <c r="O76" s="3"/>
      <c r="P76" s="3"/>
      <c r="Q76" s="3"/>
      <c r="R76" s="3"/>
      <c r="S76" s="3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38"/>
      <c r="N92" s="38"/>
      <c r="O92" s="38"/>
      <c r="P92" s="38"/>
      <c r="Q92" s="38"/>
      <c r="R92" s="38"/>
      <c r="S92" s="38"/>
      <c r="T92" s="2"/>
    </row>
    <row r="93" spans="11:20" x14ac:dyDescent="0.25">
      <c r="K93" s="2"/>
      <c r="L93" s="2"/>
      <c r="M93" s="2"/>
      <c r="N93" s="3"/>
      <c r="O93" s="3"/>
      <c r="P93" s="3"/>
      <c r="Q93" s="3"/>
      <c r="R93" s="3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2"/>
    </row>
    <row r="95" spans="11:20" x14ac:dyDescent="0.25">
      <c r="K95" s="2"/>
      <c r="L95" s="2"/>
      <c r="M95" s="2"/>
      <c r="N95" s="3">
        <v>3</v>
      </c>
      <c r="O95" s="3">
        <v>6</v>
      </c>
      <c r="P95" s="3">
        <v>4</v>
      </c>
      <c r="Q95" s="3">
        <v>8</v>
      </c>
      <c r="R95" s="3"/>
      <c r="S95" s="2"/>
      <c r="T95" s="2"/>
    </row>
    <row r="96" spans="11:20" x14ac:dyDescent="0.25">
      <c r="K96" s="2"/>
      <c r="L96" s="2"/>
      <c r="M96" s="2"/>
      <c r="N96" s="3"/>
      <c r="O96" s="3"/>
      <c r="P96" s="3"/>
      <c r="Q96" s="3"/>
      <c r="R96" s="3"/>
      <c r="S96" s="2"/>
      <c r="T96" s="2"/>
    </row>
    <row r="97" spans="11:20" x14ac:dyDescent="0.25">
      <c r="K97" s="2"/>
      <c r="L97" s="2"/>
      <c r="M97" s="38"/>
      <c r="N97" s="38"/>
      <c r="O97" s="38"/>
      <c r="P97" s="38"/>
      <c r="Q97" s="38"/>
      <c r="R97" s="38"/>
      <c r="S97" s="38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2012-12-14T11:26:31Z</dcterms:modified>
</cp:coreProperties>
</file>