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1" i="3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<sst xmlns="http://schemas.openxmlformats.org/spreadsheetml/2006/main" count="124" uniqueCount="74">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</sst>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10" fontId="13" fillId="3" borderId="0" xfId="1" applyNumberFormat="1" applyFont="1" applyFill="1" applyBorder="1" applyAlignment="1">
      <alignment horizontal="center" vertical="center"/>
    </xf>
    <xf numFmtId="10" fontId="13" fillId="3" borderId="5" xfId="1" applyNumberFormat="1" applyFont="1" applyFill="1" applyBorder="1" applyAlignment="1">
      <alignment horizontal="center" vertical="center"/>
    </xf>
    <xf numFmtId="10" fontId="13" fillId="4" borderId="0" xfId="1" applyNumberFormat="1" applyFont="1" applyFill="1" applyBorder="1" applyAlignment="1">
      <alignment horizontal="center" vertical="center"/>
    </xf>
    <xf numFmtId="10" fontId="13" fillId="4" borderId="5" xfId="1" applyNumberFormat="1" applyFont="1" applyFill="1" applyBorder="1" applyAlignment="1">
      <alignment horizontal="center" vertical="center"/>
    </xf>
    <xf numFmtId="10" fontId="13" fillId="3" borderId="7" xfId="1" applyNumberFormat="1" applyFont="1" applyFill="1" applyBorder="1" applyAlignment="1">
      <alignment horizontal="center" vertical="center"/>
    </xf>
    <xf numFmtId="10" fontId="13" fillId="3" borderId="8" xfId="1" applyNumberFormat="1" applyFont="1" applyFill="1" applyBorder="1" applyAlignment="1">
      <alignment horizontal="center" vertical="center"/>
    </xf>
    <xf numFmtId="0" fontId="2" fillId="0" borderId="0" xfId="0" applyNumberFormat="1" applyFont="1"/>
    <xf numFmtId="0" fontId="2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10" fontId="3" fillId="0" borderId="0" xfId="1" applyNumberFormat="1" applyFont="1"/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461057152262507E-2"/>
                  <c:y val="-6.178861788617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6.50398822098457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4.8000000000000001E-2</c:v>
                </c:pt>
                <c:pt idx="1">
                  <c:v>9.5000000000000001E-2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4921950773591259E-2"/>
                  <c:y val="-6.50391140131873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907580002194585E-2"/>
                  <c:y val="-6.5040138275398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0.19</c:v>
                </c:pt>
                <c:pt idx="1">
                  <c:v>0.23799999999999999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152642880656344E-2"/>
                  <c:y val="-6.17870814928621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384214293552166E-2"/>
                  <c:y val="-6.50388579476346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0.23799999999999999</c:v>
                </c:pt>
                <c:pt idx="1">
                  <c:v>4.8000000000000001E-2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38421429355209E-2"/>
                  <c:y val="-6.50373215543179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6364777660889496E-2"/>
                  <c:y val="-6.50370654887651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0.14299999999999999</c:v>
                </c:pt>
                <c:pt idx="1">
                  <c:v>0.38100000000000001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6826916079686008E-2"/>
                  <c:y val="-6.33675180846296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152642880656268E-2"/>
                  <c:y val="-6.82921707957237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0.38100000000000001</c:v>
                </c:pt>
                <c:pt idx="1">
                  <c:v>0.23799999999999999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30892032"/>
        <c:axId val="30918912"/>
      </c:barChart>
      <c:catAx>
        <c:axId val="30892032"/>
        <c:scaling>
          <c:orientation val="maxMin"/>
        </c:scaling>
        <c:delete val="1"/>
        <c:axPos val="l"/>
        <c:majorTickMark val="out"/>
        <c:minorTickMark val="none"/>
        <c:tickLblPos val="none"/>
        <c:crossAx val="30918912"/>
        <c:crosses val="autoZero"/>
        <c:auto val="1"/>
        <c:lblAlgn val="ctr"/>
        <c:lblOffset val="100"/>
        <c:noMultiLvlLbl val="0"/>
      </c:catAx>
      <c:valAx>
        <c:axId val="3091891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8920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3.5</c:v>
                </c:pt>
                <c:pt idx="1">
                  <c:v>3.7692307692307692</c:v>
                </c:pt>
                <c:pt idx="2">
                  <c:v>4</c:v>
                </c:pt>
                <c:pt idx="3">
                  <c:v>3.5714285714285716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33471104"/>
        <c:axId val="33558912"/>
      </c:barChart>
      <c:catAx>
        <c:axId val="334711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558912"/>
        <c:crosses val="autoZero"/>
        <c:auto val="1"/>
        <c:lblAlgn val="ctr"/>
        <c:lblOffset val="100"/>
        <c:noMultiLvlLbl val="0"/>
      </c:catAx>
      <c:valAx>
        <c:axId val="33558912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33471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3240997229916899E-2"/>
                  <c:y val="-4.4526901669758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773776546629732E-2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3868882733148658E-3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0.217</c:v>
                </c:pt>
                <c:pt idx="1">
                  <c:v>0.13</c:v>
                </c:pt>
                <c:pt idx="2">
                  <c:v>3.4000000000000002E-2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2336103416435829E-3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773776546629732E-2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5854108956602031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0.13</c:v>
                </c:pt>
                <c:pt idx="1">
                  <c:v>0.13</c:v>
                </c:pt>
                <c:pt idx="2">
                  <c:v>3.4000000000000002E-2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6933859721828402E-2"/>
                  <c:y val="-4.6999060182412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4007386888273315E-2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585396354541555E-2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0.217</c:v>
                </c:pt>
                <c:pt idx="1">
                  <c:v>0.17399999999999999</c:v>
                </c:pt>
                <c:pt idx="2">
                  <c:v>0.10299999999999999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6688914578198501E-2"/>
                  <c:y val="-4.4521642586884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0554089326091862E-2"/>
                  <c:y val="-4.69949697846210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0033371867297745E-2"/>
                  <c:y val="-4.6994190661232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0.26100000000000001</c:v>
                </c:pt>
                <c:pt idx="1">
                  <c:v>0.34799999999999998</c:v>
                </c:pt>
                <c:pt idx="2">
                  <c:v>0.34499999999999997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7021469961684287E-2"/>
                  <c:y val="-4.6994775003773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7014999163885814E-2"/>
                  <c:y val="-4.6998475839870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1035269483281349"/>
                  <c:y val="-4.6994190661232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0.17399999999999999</c:v>
                </c:pt>
                <c:pt idx="1">
                  <c:v>0.217</c:v>
                </c:pt>
                <c:pt idx="2">
                  <c:v>0.48299999999999998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3670272"/>
        <c:axId val="33671808"/>
      </c:barChart>
      <c:catAx>
        <c:axId val="3367027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671808"/>
        <c:crosses val="autoZero"/>
        <c:auto val="1"/>
        <c:lblAlgn val="ctr"/>
        <c:lblOffset val="100"/>
        <c:noMultiLvlLbl val="0"/>
      </c:catAx>
      <c:valAx>
        <c:axId val="3367180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36702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3.0909090909090908</c:v>
                </c:pt>
                <c:pt idx="1">
                  <c:v>3.6363636363636362</c:v>
                </c:pt>
                <c:pt idx="2">
                  <c:v>4.4545454545454541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31100928"/>
        <c:axId val="31102464"/>
      </c:barChart>
      <c:catAx>
        <c:axId val="3110092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102464"/>
        <c:crosses val="autoZero"/>
        <c:auto val="1"/>
        <c:lblAlgn val="ctr"/>
        <c:lblOffset val="100"/>
        <c:noMultiLvlLbl val="0"/>
      </c:catAx>
      <c:valAx>
        <c:axId val="31102464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31100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2850497101090498E-3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0.129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85700994202181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0.161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124827623417684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0.45200000000000001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2424999097083751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0.25800000000000001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33272960"/>
        <c:axId val="33274496"/>
      </c:barChart>
      <c:catAx>
        <c:axId val="332729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3274496"/>
        <c:crosses val="autoZero"/>
        <c:auto val="1"/>
        <c:lblAlgn val="ctr"/>
        <c:lblOffset val="100"/>
        <c:noMultiLvlLbl val="0"/>
      </c:catAx>
      <c:valAx>
        <c:axId val="3327449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332729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31227904"/>
        <c:axId val="31229440"/>
      </c:barChart>
      <c:catAx>
        <c:axId val="31227904"/>
        <c:scaling>
          <c:orientation val="minMax"/>
        </c:scaling>
        <c:delete val="1"/>
        <c:axPos val="l"/>
        <c:majorTickMark val="out"/>
        <c:minorTickMark val="none"/>
        <c:tickLblPos val="none"/>
        <c:crossAx val="31229440"/>
        <c:crosses val="autoZero"/>
        <c:auto val="1"/>
        <c:lblAlgn val="ctr"/>
        <c:lblOffset val="100"/>
        <c:noMultiLvlLbl val="0"/>
      </c:catAx>
      <c:valAx>
        <c:axId val="31229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1227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13</c:v>
                </c:pt>
                <c:pt idx="1">
                  <c:v>8</c:v>
                </c:pt>
                <c:pt idx="2">
                  <c:v>1</c:v>
                </c:pt>
                <c:pt idx="3">
                  <c:v>0</c:v>
                </c:pt>
                <c:pt idx="4">
                  <c:v>6</c:v>
                </c:pt>
                <c:pt idx="5">
                  <c:v>2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5280384"/>
        <c:axId val="35281920"/>
      </c:barChart>
      <c:catAx>
        <c:axId val="35280384"/>
        <c:scaling>
          <c:orientation val="maxMin"/>
        </c:scaling>
        <c:delete val="1"/>
        <c:axPos val="l"/>
        <c:majorTickMark val="out"/>
        <c:minorTickMark val="none"/>
        <c:tickLblPos val="none"/>
        <c:crossAx val="35281920"/>
        <c:crosses val="autoZero"/>
        <c:auto val="1"/>
        <c:lblAlgn val="ctr"/>
        <c:lblOffset val="100"/>
        <c:noMultiLvlLbl val="0"/>
      </c:catAx>
      <c:valAx>
        <c:axId val="3528192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52803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10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367552"/>
        <c:axId val="33369088"/>
      </c:barChart>
      <c:catAx>
        <c:axId val="33367552"/>
        <c:scaling>
          <c:orientation val="maxMin"/>
        </c:scaling>
        <c:delete val="1"/>
        <c:axPos val="l"/>
        <c:majorTickMark val="out"/>
        <c:minorTickMark val="none"/>
        <c:tickLblPos val="none"/>
        <c:crossAx val="33369088"/>
        <c:crosses val="autoZero"/>
        <c:auto val="1"/>
        <c:lblAlgn val="ctr"/>
        <c:lblOffset val="100"/>
        <c:noMultiLvlLbl val="0"/>
      </c:catAx>
      <c:valAx>
        <c:axId val="333690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367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13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03648"/>
        <c:axId val="33405184"/>
      </c:barChart>
      <c:catAx>
        <c:axId val="33403648"/>
        <c:scaling>
          <c:orientation val="maxMin"/>
        </c:scaling>
        <c:delete val="1"/>
        <c:axPos val="l"/>
        <c:majorTickMark val="out"/>
        <c:minorTickMark val="none"/>
        <c:tickLblPos val="none"/>
        <c:crossAx val="33405184"/>
        <c:crosses val="autoZero"/>
        <c:auto val="1"/>
        <c:lblAlgn val="ctr"/>
        <c:lblOffset val="100"/>
        <c:noMultiLvlLbl val="0"/>
      </c:catAx>
      <c:valAx>
        <c:axId val="3340518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4036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3</c:v>
                </c:pt>
                <c:pt idx="1">
                  <c:v>9</c:v>
                </c:pt>
                <c:pt idx="2">
                  <c:v>8</c:v>
                </c:pt>
                <c:pt idx="3">
                  <c:v>2</c:v>
                </c:pt>
                <c:pt idx="4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883008"/>
        <c:axId val="47884544"/>
      </c:barChart>
      <c:catAx>
        <c:axId val="47883008"/>
        <c:scaling>
          <c:orientation val="maxMin"/>
        </c:scaling>
        <c:delete val="1"/>
        <c:axPos val="l"/>
        <c:majorTickMark val="out"/>
        <c:minorTickMark val="none"/>
        <c:tickLblPos val="none"/>
        <c:crossAx val="47884544"/>
        <c:crosses val="autoZero"/>
        <c:auto val="1"/>
        <c:lblAlgn val="ctr"/>
        <c:lblOffset val="100"/>
        <c:noMultiLvlLbl val="0"/>
      </c:catAx>
      <c:valAx>
        <c:axId val="4788454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478830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5</c:v>
                </c:pt>
                <c:pt idx="1">
                  <c:v>16</c:v>
                </c:pt>
                <c:pt idx="2">
                  <c:v>8</c:v>
                </c:pt>
                <c:pt idx="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910528"/>
        <c:axId val="75920512"/>
      </c:barChart>
      <c:catAx>
        <c:axId val="75910528"/>
        <c:scaling>
          <c:orientation val="maxMin"/>
        </c:scaling>
        <c:delete val="1"/>
        <c:axPos val="l"/>
        <c:majorTickMark val="out"/>
        <c:minorTickMark val="none"/>
        <c:tickLblPos val="none"/>
        <c:crossAx val="75920512"/>
        <c:crosses val="autoZero"/>
        <c:auto val="1"/>
        <c:lblAlgn val="ctr"/>
        <c:lblOffset val="100"/>
        <c:noMultiLvlLbl val="0"/>
      </c:catAx>
      <c:valAx>
        <c:axId val="7592051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59105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</c:v>
                </c:pt>
                <c:pt idx="1">
                  <c:v>3.1428571428571428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32432896"/>
        <c:axId val="32434432"/>
      </c:barChart>
      <c:catAx>
        <c:axId val="32432896"/>
        <c:scaling>
          <c:orientation val="maxMin"/>
        </c:scaling>
        <c:delete val="1"/>
        <c:axPos val="l"/>
        <c:majorTickMark val="out"/>
        <c:minorTickMark val="none"/>
        <c:tickLblPos val="none"/>
        <c:crossAx val="32434432"/>
        <c:crosses val="autoZero"/>
        <c:auto val="1"/>
        <c:lblAlgn val="ctr"/>
        <c:lblOffset val="100"/>
        <c:noMultiLvlLbl val="0"/>
      </c:catAx>
      <c:valAx>
        <c:axId val="32434432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324328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13</c:v>
                </c:pt>
                <c:pt idx="1">
                  <c:v>7</c:v>
                </c:pt>
                <c:pt idx="2">
                  <c:v>11</c:v>
                </c:pt>
                <c:pt idx="3">
                  <c:v>10</c:v>
                </c:pt>
                <c:pt idx="4">
                  <c:v>7</c:v>
                </c:pt>
                <c:pt idx="5">
                  <c:v>5</c:v>
                </c:pt>
                <c:pt idx="6">
                  <c:v>7</c:v>
                </c:pt>
                <c:pt idx="7">
                  <c:v>17</c:v>
                </c:pt>
                <c:pt idx="8">
                  <c:v>9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3</c:v>
                </c:pt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7</c:v>
                </c:pt>
                <c:pt idx="6">
                  <c:v>4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32731520"/>
        <c:axId val="32733056"/>
      </c:barChart>
      <c:catAx>
        <c:axId val="327315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733056"/>
        <c:crosses val="autoZero"/>
        <c:auto val="1"/>
        <c:lblAlgn val="ctr"/>
        <c:lblOffset val="100"/>
        <c:noMultiLvlLbl val="0"/>
      </c:catAx>
      <c:valAx>
        <c:axId val="32733056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27315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333318335208099E-2"/>
                  <c:y val="-5.14786118713761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904761904761903E-2"/>
                  <c:y val="-4.6331824873853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095238095238095E-3"/>
                  <c:y val="-4.8905218372614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3.1E-2</c:v>
                </c:pt>
                <c:pt idx="1">
                  <c:v>0.25</c:v>
                </c:pt>
                <c:pt idx="2">
                  <c:v>6.0999999999999999E-2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6666666666666668E-2"/>
                  <c:y val="-5.1479625257805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095238095238095E-3"/>
                  <c:y val="-4.6331014164710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428571428571429E-2"/>
                  <c:y val="-4.8905623727186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6.2E-2</c:v>
                </c:pt>
                <c:pt idx="1">
                  <c:v>9.4E-2</c:v>
                </c:pt>
                <c:pt idx="2">
                  <c:v>6.0999999999999999E-2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2380802399700037E-2"/>
                  <c:y val="-5.14784091940902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904761904761903E-2"/>
                  <c:y val="-4.63306088101384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4761754780652418E-2"/>
                  <c:y val="-4.8904407663471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6.2E-2</c:v>
                </c:pt>
                <c:pt idx="1">
                  <c:v>0.25</c:v>
                </c:pt>
                <c:pt idx="2">
                  <c:v>0.182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4285714285714288E-2"/>
                  <c:y val="-4.89046103407572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5238095238095238E-2"/>
                  <c:y val="-4.76076783884399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047469066366705E-2"/>
                  <c:y val="-5.083166597486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0.34399999999999997</c:v>
                </c:pt>
                <c:pt idx="1">
                  <c:v>0.125</c:v>
                </c:pt>
                <c:pt idx="2">
                  <c:v>0.152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524874390701162"/>
                  <c:y val="-4.89080558546171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634450693663292E-2"/>
                  <c:y val="-4.6330406132852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2859902512185978"/>
                  <c:y val="-5.12536400840543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0.5</c:v>
                </c:pt>
                <c:pt idx="1">
                  <c:v>0.28100000000000003</c:v>
                </c:pt>
                <c:pt idx="2">
                  <c:v>0.54500000000000004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32823552"/>
        <c:axId val="32874496"/>
      </c:barChart>
      <c:catAx>
        <c:axId val="3282355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874496"/>
        <c:crosses val="autoZero"/>
        <c:auto val="1"/>
        <c:lblAlgn val="ctr"/>
        <c:lblOffset val="100"/>
        <c:noMultiLvlLbl val="0"/>
      </c:catAx>
      <c:valAx>
        <c:axId val="3287449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823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4.4545454545454541</c:v>
                </c:pt>
                <c:pt idx="1">
                  <c:v>4</c:v>
                </c:pt>
                <c:pt idx="2">
                  <c:v>4.083333333333333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32954240"/>
        <c:axId val="32955776"/>
      </c:barChart>
      <c:catAx>
        <c:axId val="3295424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955776"/>
        <c:crosses val="autoZero"/>
        <c:auto val="1"/>
        <c:lblAlgn val="ctr"/>
        <c:lblOffset val="100"/>
        <c:noMultiLvlLbl val="0"/>
      </c:catAx>
      <c:valAx>
        <c:axId val="32955776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32954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4562647754137114E-3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5760441292356764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5760441292356764E-3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4562647754137114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3.6999999999999998E-2</c:v>
                </c:pt>
                <c:pt idx="1">
                  <c:v>4.2999999999999997E-2</c:v>
                </c:pt>
                <c:pt idx="2">
                  <c:v>5.8999999999999997E-2</c:v>
                </c:pt>
                <c:pt idx="3">
                  <c:v>7.3999999999999996E-2</c:v>
                </c:pt>
                <c:pt idx="4">
                  <c:v>3.6999999999999998E-2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032308904649388E-2"/>
                  <c:y val="-4.4443770454731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249014972419225E-2"/>
                  <c:y val="-4.4443437163115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4562647754137114E-3"/>
                  <c:y val="-4.65606721558684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7281323877068557E-3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4562647754137686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0.111</c:v>
                </c:pt>
                <c:pt idx="1">
                  <c:v>0.217</c:v>
                </c:pt>
                <c:pt idx="2">
                  <c:v>0.11799999999999999</c:v>
                </c:pt>
                <c:pt idx="3">
                  <c:v>3.6999999999999998E-2</c:v>
                </c:pt>
                <c:pt idx="4">
                  <c:v>0.111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8368794326241134E-2"/>
                  <c:y val="-4.4443603808923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0015884539255288E-2"/>
                  <c:y val="-4.5619956568769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6792750197005517E-2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7336485421591805E-2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5760441292356764E-3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0.185</c:v>
                </c:pt>
                <c:pt idx="1">
                  <c:v>0.217</c:v>
                </c:pt>
                <c:pt idx="2">
                  <c:v>0.17599999999999999</c:v>
                </c:pt>
                <c:pt idx="3">
                  <c:v>0.14799999999999999</c:v>
                </c:pt>
                <c:pt idx="4">
                  <c:v>7.3999999999999996E-2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115882677785844E-2"/>
                  <c:y val="-4.35032215134405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9400979132927533E-2"/>
                  <c:y val="-4.4443103871498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4211388470058267E-2"/>
                  <c:y val="-4.5621123089426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1520882584712369E-2"/>
                  <c:y val="-4.4443437163115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77698975571316E-2"/>
                  <c:y val="-4.65598389268276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0.33300000000000002</c:v>
                </c:pt>
                <c:pt idx="1">
                  <c:v>0.217</c:v>
                </c:pt>
                <c:pt idx="2">
                  <c:v>0.23499999999999999</c:v>
                </c:pt>
                <c:pt idx="3">
                  <c:v>0.185</c:v>
                </c:pt>
                <c:pt idx="4">
                  <c:v>0.33300000000000002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2012186419960031E-2"/>
                  <c:y val="-4.5620123214577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146559694222619E-2"/>
                  <c:y val="-4.65603388642521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9032594329964077E-2"/>
                  <c:y val="-4.444327051730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3208031620160954"/>
                  <c:y val="-4.56204565061940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0048509893710106"/>
                  <c:y val="-4.45767538096481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0.33300000000000002</c:v>
                </c:pt>
                <c:pt idx="1">
                  <c:v>0.30399999999999999</c:v>
                </c:pt>
                <c:pt idx="2">
                  <c:v>0.41199999999999998</c:v>
                </c:pt>
                <c:pt idx="3">
                  <c:v>0.55600000000000005</c:v>
                </c:pt>
                <c:pt idx="4">
                  <c:v>0.44400000000000001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446720"/>
        <c:axId val="32473088"/>
      </c:barChart>
      <c:catAx>
        <c:axId val="324467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473088"/>
        <c:crosses val="autoZero"/>
        <c:auto val="1"/>
        <c:lblAlgn val="ctr"/>
        <c:lblOffset val="100"/>
        <c:noMultiLvlLbl val="0"/>
      </c:catAx>
      <c:valAx>
        <c:axId val="3247308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4467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4.1818181818181817</c:v>
                </c:pt>
                <c:pt idx="1">
                  <c:v>3.4545454545454546</c:v>
                </c:pt>
                <c:pt idx="2">
                  <c:v>3.5714285714285716</c:v>
                </c:pt>
                <c:pt idx="3">
                  <c:v>4.083333333333333</c:v>
                </c:pt>
                <c:pt idx="4">
                  <c:v>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10560"/>
        <c:axId val="32624640"/>
      </c:barChart>
      <c:catAx>
        <c:axId val="3261056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624640"/>
        <c:crosses val="autoZero"/>
        <c:auto val="1"/>
        <c:lblAlgn val="ctr"/>
        <c:lblOffset val="100"/>
        <c:noMultiLvlLbl val="0"/>
      </c:catAx>
      <c:valAx>
        <c:axId val="32624640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32610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0.51851851851851849</c:v>
                </c:pt>
                <c:pt idx="1">
                  <c:v>0.14799999999999999</c:v>
                </c:pt>
                <c:pt idx="2">
                  <c:v>0.115</c:v>
                </c:pt>
                <c:pt idx="3">
                  <c:v>0.12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0.22222222222222221</c:v>
                </c:pt>
                <c:pt idx="1">
                  <c:v>0.40699999999999997</c:v>
                </c:pt>
                <c:pt idx="2">
                  <c:v>0.23100000000000001</c:v>
                </c:pt>
                <c:pt idx="3">
                  <c:v>0.12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0.14814814814814814</c:v>
                </c:pt>
                <c:pt idx="1">
                  <c:v>0.111</c:v>
                </c:pt>
                <c:pt idx="2">
                  <c:v>0.308</c:v>
                </c:pt>
                <c:pt idx="3">
                  <c:v>0.4</c:v>
                </c:pt>
                <c:pt idx="4">
                  <c:v>8.6999999999999994E-2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7.407407407407407E-2</c:v>
                </c:pt>
                <c:pt idx="1">
                  <c:v>0.33300000000000002</c:v>
                </c:pt>
                <c:pt idx="2">
                  <c:v>0.34599999999999997</c:v>
                </c:pt>
                <c:pt idx="3">
                  <c:v>0.28000000000000003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1"/>
              <c:delete val="1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3.7037037037037035E-2</c:v>
                </c:pt>
                <c:pt idx="1">
                  <c:v>0</c:v>
                </c:pt>
                <c:pt idx="2">
                  <c:v>0</c:v>
                </c:pt>
                <c:pt idx="3">
                  <c:v>0.08</c:v>
                </c:pt>
                <c:pt idx="4">
                  <c:v>0.91300000000000003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552448"/>
        <c:axId val="32553984"/>
      </c:barChart>
      <c:catAx>
        <c:axId val="325524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32553984"/>
        <c:crosses val="autoZero"/>
        <c:auto val="1"/>
        <c:lblAlgn val="ctr"/>
        <c:lblOffset val="100"/>
        <c:noMultiLvlLbl val="0"/>
      </c:catAx>
      <c:valAx>
        <c:axId val="3255398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5524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2631571676810098E-3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7719286128016844E-3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0350871618887743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9.4E-2</c:v>
                </c:pt>
                <c:pt idx="1">
                  <c:v>6.2E-2</c:v>
                </c:pt>
                <c:pt idx="2">
                  <c:v>9.7000000000000003E-2</c:v>
                </c:pt>
                <c:pt idx="3">
                  <c:v>0.19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526176194753944E-2"/>
                  <c:y val="-4.1054794836862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2631571676810098E-3"/>
                  <c:y val="-4.1054794836862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4.1054794836862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7717904721936087E-3"/>
                  <c:y val="-4.1054794836862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9.4E-2</c:v>
                </c:pt>
                <c:pt idx="1">
                  <c:v>6.2E-2</c:v>
                </c:pt>
                <c:pt idx="2">
                  <c:v>6.5000000000000002E-2</c:v>
                </c:pt>
                <c:pt idx="3">
                  <c:v>9.5000000000000001E-2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4912271734732463E-2"/>
                  <c:y val="-4.1054948776564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3684062206926068E-2"/>
                  <c:y val="-4.3009982989662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6140204981322696E-2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5087714451206738E-2"/>
                  <c:y val="-4.10543330177569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0.28100000000000003</c:v>
                </c:pt>
                <c:pt idx="1">
                  <c:v>0.312</c:v>
                </c:pt>
                <c:pt idx="2">
                  <c:v>0.25800000000000001</c:v>
                </c:pt>
                <c:pt idx="3">
                  <c:v>0.19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4912133594124385E-2"/>
                  <c:y val="-4.1052947560440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1228057573137511E-2"/>
                  <c:y val="-4.1054948776564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5964900405456499E-2"/>
                  <c:y val="-4.1054794836862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0877191479874088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0.28100000000000003</c:v>
                </c:pt>
                <c:pt idx="1">
                  <c:v>0.375</c:v>
                </c:pt>
                <c:pt idx="2">
                  <c:v>0.35499999999999998</c:v>
                </c:pt>
                <c:pt idx="3">
                  <c:v>0.42899999999999999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484859029581568E-2"/>
                  <c:y val="-4.3006596316222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391186159526708E-2"/>
                  <c:y val="-4.30069041956265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725652061658784E-2"/>
                  <c:y val="-4.1052023922229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342863193415905E-2"/>
                  <c:y val="-4.30096751102593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0.25</c:v>
                </c:pt>
                <c:pt idx="1">
                  <c:v>0.188</c:v>
                </c:pt>
                <c:pt idx="2">
                  <c:v>0.22600000000000001</c:v>
                </c:pt>
                <c:pt idx="3">
                  <c:v>9.5000000000000001E-2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33439744"/>
        <c:axId val="33441280"/>
      </c:barChart>
      <c:catAx>
        <c:axId val="3343974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441280"/>
        <c:crosses val="autoZero"/>
        <c:auto val="1"/>
        <c:lblAlgn val="ctr"/>
        <c:lblOffset val="100"/>
        <c:noMultiLvlLbl val="0"/>
      </c:catAx>
      <c:valAx>
        <c:axId val="3344128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34397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4,2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V86" sqref="V86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41" t="s">
        <v>69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23" t="s">
        <v>72</v>
      </c>
      <c r="M8" s="4">
        <v>4.8000000000000001E-2</v>
      </c>
      <c r="N8" s="4">
        <v>0.19</v>
      </c>
      <c r="O8" s="4">
        <v>0.23799999999999999</v>
      </c>
      <c r="P8" s="4">
        <v>0.14299999999999999</v>
      </c>
      <c r="Q8" s="4">
        <v>0.38100000000000001</v>
      </c>
      <c r="R8" s="24">
        <f>(1*1+4*2+5*3+3*4+8*5)/21</f>
        <v>3.6190476190476191</v>
      </c>
      <c r="S8" s="3"/>
      <c r="T8" s="2"/>
    </row>
    <row r="9" spans="1:20" x14ac:dyDescent="0.25">
      <c r="K9" s="2"/>
      <c r="L9" s="3" t="s">
        <v>0</v>
      </c>
      <c r="M9" s="4">
        <v>9.5000000000000001E-2</v>
      </c>
      <c r="N9" s="4">
        <v>0.23799999999999999</v>
      </c>
      <c r="O9" s="4">
        <v>4.8000000000000001E-2</v>
      </c>
      <c r="P9" s="4">
        <v>0.38100000000000001</v>
      </c>
      <c r="Q9" s="4">
        <v>0.23799999999999999</v>
      </c>
      <c r="R9" s="24">
        <f>(2*1+5*2+1*3+8*4+5*5)/21</f>
        <v>3.4285714285714284</v>
      </c>
      <c r="S9" s="3"/>
      <c r="T9" s="2"/>
    </row>
    <row r="10" spans="1:20" x14ac:dyDescent="0.25"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3"/>
      <c r="N29" s="3"/>
      <c r="O29" s="3"/>
      <c r="P29" s="3"/>
      <c r="Q29" s="3"/>
      <c r="R29" s="3"/>
      <c r="S29" s="3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23" t="s">
        <v>73</v>
      </c>
      <c r="N31" s="4">
        <v>0</v>
      </c>
      <c r="O31" s="4">
        <v>0.28599999999999998</v>
      </c>
      <c r="P31" s="4">
        <v>0.42899999999999999</v>
      </c>
      <c r="Q31" s="4">
        <v>0.28599999999999998</v>
      </c>
      <c r="R31" s="4">
        <v>0</v>
      </c>
      <c r="S31" s="24">
        <f>(0*1+2*2+3*3+2*4+0*5)/7</f>
        <v>3</v>
      </c>
      <c r="T31" s="2"/>
      <c r="U31" s="2"/>
    </row>
    <row r="32" spans="11:21" x14ac:dyDescent="0.25">
      <c r="K32" s="2"/>
      <c r="L32" s="2"/>
      <c r="M32" s="3" t="s">
        <v>0</v>
      </c>
      <c r="N32" s="4">
        <v>0.14299999999999999</v>
      </c>
      <c r="O32" s="4">
        <v>0.14299999999999999</v>
      </c>
      <c r="P32" s="4">
        <v>0.14299999999999999</v>
      </c>
      <c r="Q32" s="4">
        <v>0.57099999999999995</v>
      </c>
      <c r="R32" s="4">
        <v>0</v>
      </c>
      <c r="S32" s="24">
        <f>(1*1+1*2+1*3+4*4+0*5)/7</f>
        <v>3.1428571428571428</v>
      </c>
      <c r="T32" s="2"/>
      <c r="U32" s="2"/>
    </row>
    <row r="33" spans="11:21" x14ac:dyDescent="0.25">
      <c r="K33" s="2"/>
      <c r="L33" s="2"/>
      <c r="M33" s="3"/>
      <c r="N33" s="3"/>
      <c r="O33" s="3"/>
      <c r="P33" s="3"/>
      <c r="Q33" s="3"/>
      <c r="R33" s="3"/>
      <c r="S33" s="3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3"/>
      <c r="N43" s="2"/>
      <c r="O43" s="2"/>
      <c r="P43" s="2"/>
      <c r="Q43" s="2"/>
      <c r="R43" s="3"/>
      <c r="S43" s="2"/>
    </row>
    <row r="44" spans="11:21" x14ac:dyDescent="0.25">
      <c r="M44" s="2"/>
      <c r="N44" s="2"/>
      <c r="O44" s="2"/>
      <c r="P44" s="2"/>
      <c r="Q44" s="2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2"/>
      <c r="S45" s="2"/>
    </row>
    <row r="46" spans="11:21" x14ac:dyDescent="0.25">
      <c r="M46" s="2"/>
      <c r="N46" s="3">
        <v>1</v>
      </c>
      <c r="O46" s="25">
        <v>13</v>
      </c>
      <c r="P46" s="25">
        <v>3</v>
      </c>
      <c r="Q46" s="3"/>
      <c r="R46" s="2"/>
      <c r="S46" s="2"/>
    </row>
    <row r="47" spans="11:21" x14ac:dyDescent="0.25">
      <c r="M47" s="2"/>
      <c r="N47" s="3">
        <v>2</v>
      </c>
      <c r="O47" s="25">
        <v>7</v>
      </c>
      <c r="P47" s="25">
        <v>6</v>
      </c>
      <c r="Q47" s="3"/>
      <c r="R47" s="2"/>
      <c r="S47" s="2"/>
    </row>
    <row r="48" spans="11:21" x14ac:dyDescent="0.25">
      <c r="M48" s="2"/>
      <c r="N48" s="3">
        <v>3</v>
      </c>
      <c r="O48" s="25">
        <v>11</v>
      </c>
      <c r="P48" s="25">
        <v>2</v>
      </c>
      <c r="Q48" s="3"/>
      <c r="R48" s="2"/>
      <c r="S48" s="2"/>
    </row>
    <row r="49" spans="13:19" x14ac:dyDescent="0.25">
      <c r="M49" s="2"/>
      <c r="N49" s="3">
        <v>4</v>
      </c>
      <c r="O49" s="25">
        <v>10</v>
      </c>
      <c r="P49" s="25">
        <v>1</v>
      </c>
      <c r="Q49" s="3"/>
      <c r="R49" s="2"/>
      <c r="S49" s="2"/>
    </row>
    <row r="50" spans="13:19" x14ac:dyDescent="0.25">
      <c r="M50" s="2"/>
      <c r="N50" s="3">
        <v>5</v>
      </c>
      <c r="O50" s="25">
        <v>7</v>
      </c>
      <c r="P50" s="25">
        <v>2</v>
      </c>
      <c r="Q50" s="3"/>
      <c r="R50" s="2"/>
      <c r="S50" s="2"/>
    </row>
    <row r="51" spans="13:19" x14ac:dyDescent="0.25">
      <c r="M51" s="2"/>
      <c r="N51" s="3">
        <v>6</v>
      </c>
      <c r="O51" s="25">
        <v>5</v>
      </c>
      <c r="P51" s="25">
        <v>7</v>
      </c>
      <c r="Q51" s="3"/>
      <c r="R51" s="2"/>
      <c r="S51" s="2"/>
    </row>
    <row r="52" spans="13:19" x14ac:dyDescent="0.25">
      <c r="M52" s="2"/>
      <c r="N52" s="3">
        <v>7</v>
      </c>
      <c r="O52" s="25">
        <v>7</v>
      </c>
      <c r="P52" s="25">
        <v>4</v>
      </c>
      <c r="Q52" s="3"/>
      <c r="R52" s="2"/>
      <c r="S52" s="2"/>
    </row>
    <row r="53" spans="13:19" x14ac:dyDescent="0.25">
      <c r="M53" s="2"/>
      <c r="N53" s="3">
        <v>8</v>
      </c>
      <c r="O53" s="25">
        <v>17</v>
      </c>
      <c r="P53" s="25">
        <v>0</v>
      </c>
      <c r="Q53" s="3"/>
      <c r="R53" s="2"/>
      <c r="S53" s="2"/>
    </row>
    <row r="54" spans="13:19" x14ac:dyDescent="0.25">
      <c r="M54" s="2"/>
      <c r="N54" s="3">
        <v>9</v>
      </c>
      <c r="O54" s="25">
        <v>9</v>
      </c>
      <c r="P54" s="25">
        <v>1</v>
      </c>
      <c r="Q54" s="3"/>
      <c r="R54" s="2"/>
      <c r="S54" s="2"/>
    </row>
    <row r="55" spans="13:19" x14ac:dyDescent="0.25">
      <c r="M55" s="2"/>
      <c r="N55" s="2"/>
      <c r="O55" s="2"/>
      <c r="P55" s="2"/>
      <c r="Q55" s="2"/>
      <c r="R55" s="2"/>
      <c r="S55" s="2"/>
    </row>
    <row r="56" spans="13:19" x14ac:dyDescent="0.25">
      <c r="M56" s="2"/>
      <c r="N56" s="2"/>
      <c r="O56" s="2"/>
      <c r="P56" s="2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X71" sqref="X71"/>
    </sheetView>
  </sheetViews>
  <sheetFormatPr defaultRowHeight="15" x14ac:dyDescent="0.25"/>
  <sheetData>
    <row r="2" spans="1:23" ht="27.75" customHeight="1" x14ac:dyDescent="0.35">
      <c r="A2" s="41" t="s">
        <v>70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</row>
    <row r="11" spans="1:23" x14ac:dyDescent="0.25">
      <c r="M11" s="3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3"/>
      <c r="W11" s="2"/>
    </row>
    <row r="12" spans="1:23" x14ac:dyDescent="0.25">
      <c r="M12" s="3"/>
      <c r="N12" s="23">
        <v>1</v>
      </c>
      <c r="O12" s="4">
        <v>3.1E-2</v>
      </c>
      <c r="P12" s="4">
        <v>6.2E-2</v>
      </c>
      <c r="Q12" s="4">
        <v>6.2E-2</v>
      </c>
      <c r="R12" s="4">
        <v>0.34399999999999997</v>
      </c>
      <c r="S12" s="4">
        <v>0.5</v>
      </c>
      <c r="T12" s="24">
        <f>(1*1+2*2+2*3+11*4+16*5)/32</f>
        <v>4.21875</v>
      </c>
      <c r="U12" s="2"/>
      <c r="V12" s="3"/>
      <c r="W12" s="2"/>
    </row>
    <row r="13" spans="1:23" x14ac:dyDescent="0.25">
      <c r="M13" s="3"/>
      <c r="N13" s="3">
        <v>2</v>
      </c>
      <c r="O13" s="4">
        <v>0.25</v>
      </c>
      <c r="P13" s="4">
        <v>9.4E-2</v>
      </c>
      <c r="Q13" s="4">
        <v>0.25</v>
      </c>
      <c r="R13" s="4">
        <v>0.125</v>
      </c>
      <c r="S13" s="4">
        <v>0.28100000000000003</v>
      </c>
      <c r="T13" s="24">
        <f>(8*1+3*2+8*3+4*4+9*5)/32</f>
        <v>3.09375</v>
      </c>
      <c r="U13" s="2"/>
      <c r="V13" s="3"/>
      <c r="W13" s="2"/>
    </row>
    <row r="14" spans="1:23" x14ac:dyDescent="0.25">
      <c r="M14" s="3"/>
      <c r="N14" s="3">
        <v>3</v>
      </c>
      <c r="O14" s="4">
        <v>6.0999999999999999E-2</v>
      </c>
      <c r="P14" s="4">
        <v>6.0999999999999999E-2</v>
      </c>
      <c r="Q14" s="4">
        <v>0.182</v>
      </c>
      <c r="R14" s="4">
        <v>0.152</v>
      </c>
      <c r="S14" s="4">
        <v>0.54500000000000004</v>
      </c>
      <c r="T14" s="24">
        <f>(2*1+2*2+6*3+5*4+18*5)/33</f>
        <v>4.0606060606060606</v>
      </c>
      <c r="U14" s="2"/>
      <c r="V14" s="3"/>
      <c r="W14" s="2"/>
    </row>
    <row r="15" spans="1:23" x14ac:dyDescent="0.25">
      <c r="M15" s="3"/>
      <c r="N15" s="3"/>
      <c r="O15" s="3"/>
      <c r="P15" s="3"/>
      <c r="Q15" s="3"/>
      <c r="R15" s="3"/>
      <c r="S15" s="3"/>
      <c r="T15" s="3"/>
      <c r="U15" s="2"/>
      <c r="V15" s="3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3"/>
      <c r="W16" s="2"/>
    </row>
    <row r="17" spans="13:23" x14ac:dyDescent="0.25">
      <c r="M17" s="2"/>
      <c r="N17" s="3"/>
      <c r="O17" s="3"/>
      <c r="P17" s="3"/>
      <c r="Q17" s="3"/>
      <c r="R17" s="3"/>
      <c r="S17" s="3"/>
      <c r="T17" s="3"/>
      <c r="U17" s="3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2"/>
      <c r="O42" s="23">
        <v>1</v>
      </c>
      <c r="P42" s="4">
        <v>0</v>
      </c>
      <c r="Q42" s="4">
        <v>0</v>
      </c>
      <c r="R42" s="4">
        <v>0</v>
      </c>
      <c r="S42" s="4">
        <v>0.54500000000000004</v>
      </c>
      <c r="T42" s="4">
        <v>0.45500000000000002</v>
      </c>
      <c r="U42" s="24">
        <f>(0*1+0*2+0*3+6*4+5*5)/11</f>
        <v>4.4545454545454541</v>
      </c>
      <c r="V42" s="2"/>
      <c r="W42" s="2"/>
    </row>
    <row r="43" spans="13:23" x14ac:dyDescent="0.25">
      <c r="M43" s="2"/>
      <c r="N43" s="2"/>
      <c r="O43" s="3">
        <v>2</v>
      </c>
      <c r="P43" s="4">
        <v>0</v>
      </c>
      <c r="Q43" s="4">
        <v>9.0999999999999998E-2</v>
      </c>
      <c r="R43" s="4">
        <v>0.27300000000000002</v>
      </c>
      <c r="S43" s="4">
        <v>0.182</v>
      </c>
      <c r="T43" s="4">
        <v>0.45500000000000002</v>
      </c>
      <c r="U43" s="24">
        <f>(0*1+1*2+3*3+2*4+5*5)/11</f>
        <v>4</v>
      </c>
      <c r="V43" s="2"/>
      <c r="W43" s="2"/>
    </row>
    <row r="44" spans="13:23" x14ac:dyDescent="0.25">
      <c r="M44" s="2"/>
      <c r="N44" s="2"/>
      <c r="O44" s="3">
        <v>3</v>
      </c>
      <c r="P44" s="4">
        <v>8.3000000000000004E-2</v>
      </c>
      <c r="Q44" s="4">
        <v>0</v>
      </c>
      <c r="R44" s="4">
        <v>0.16700000000000001</v>
      </c>
      <c r="S44" s="4">
        <v>0.25</v>
      </c>
      <c r="T44" s="4">
        <v>0.5</v>
      </c>
      <c r="U44" s="24">
        <f>(1*1+0*2+2*3+3*4+6*5)/12</f>
        <v>4.083333333333333</v>
      </c>
      <c r="V44" s="2"/>
      <c r="W44" s="2"/>
    </row>
    <row r="45" spans="13:23" x14ac:dyDescent="0.25"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AA110" sqref="AA110"/>
    </sheetView>
  </sheetViews>
  <sheetFormatPr defaultRowHeight="15" x14ac:dyDescent="0.25"/>
  <sheetData>
    <row r="2" spans="1:21" ht="31.5" customHeight="1" x14ac:dyDescent="0.35">
      <c r="A2" s="41" t="s">
        <v>71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3"/>
      <c r="M6" s="2"/>
      <c r="N6" s="2"/>
      <c r="O6" s="2"/>
      <c r="P6" s="2"/>
      <c r="Q6" s="2"/>
      <c r="R6" s="2"/>
      <c r="S6" s="2"/>
      <c r="T6" s="2"/>
    </row>
    <row r="7" spans="1:21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3"/>
    </row>
    <row r="8" spans="1:21" x14ac:dyDescent="0.25">
      <c r="I8" s="3"/>
      <c r="J8" s="3"/>
      <c r="K8" s="2"/>
      <c r="L8" s="3"/>
      <c r="M8" s="3"/>
      <c r="N8" s="3"/>
      <c r="O8" s="3"/>
      <c r="P8" s="3"/>
      <c r="Q8" s="3"/>
      <c r="R8" s="3"/>
      <c r="S8" s="3"/>
      <c r="T8" s="2"/>
      <c r="U8" s="3"/>
    </row>
    <row r="9" spans="1:21" x14ac:dyDescent="0.25">
      <c r="I9" s="3"/>
      <c r="J9" s="3"/>
      <c r="K9" s="2"/>
      <c r="L9" s="3"/>
      <c r="M9" s="3"/>
      <c r="N9" s="3"/>
      <c r="O9" s="3"/>
      <c r="P9" s="3"/>
      <c r="Q9" s="3"/>
      <c r="R9" s="3"/>
      <c r="S9" s="3"/>
      <c r="T9" s="2"/>
      <c r="U9" s="3"/>
    </row>
    <row r="10" spans="1:21" x14ac:dyDescent="0.25">
      <c r="I10" s="3"/>
      <c r="J10" s="3"/>
      <c r="K10" s="2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2"/>
      <c r="U10" s="3"/>
    </row>
    <row r="11" spans="1:21" x14ac:dyDescent="0.25">
      <c r="I11" s="3"/>
      <c r="J11" s="3"/>
      <c r="K11" s="2"/>
      <c r="L11" s="3"/>
      <c r="M11" s="23">
        <v>1</v>
      </c>
      <c r="N11" s="4">
        <v>3.6999999999999998E-2</v>
      </c>
      <c r="O11" s="4">
        <v>0.111</v>
      </c>
      <c r="P11" s="4">
        <v>0.185</v>
      </c>
      <c r="Q11" s="4">
        <v>0.33300000000000002</v>
      </c>
      <c r="R11" s="4">
        <v>0.33300000000000002</v>
      </c>
      <c r="S11" s="24">
        <f>(1*1+3*2+5*3+9*4+9*5)/27</f>
        <v>3.8148148148148149</v>
      </c>
      <c r="T11" s="2"/>
      <c r="U11" s="3"/>
    </row>
    <row r="12" spans="1:21" x14ac:dyDescent="0.25">
      <c r="I12" s="3"/>
      <c r="J12" s="3"/>
      <c r="K12" s="2"/>
      <c r="L12" s="3"/>
      <c r="M12" s="3">
        <v>2</v>
      </c>
      <c r="N12" s="4">
        <v>4.2999999999999997E-2</v>
      </c>
      <c r="O12" s="4">
        <v>0.217</v>
      </c>
      <c r="P12" s="4">
        <v>0.217</v>
      </c>
      <c r="Q12" s="4">
        <v>0.217</v>
      </c>
      <c r="R12" s="4">
        <v>0.30399999999999999</v>
      </c>
      <c r="S12" s="24">
        <f>(1*1+5*2+5*3+5*4+7*5)/23</f>
        <v>3.5217391304347827</v>
      </c>
      <c r="T12" s="2"/>
      <c r="U12" s="3"/>
    </row>
    <row r="13" spans="1:21" x14ac:dyDescent="0.25">
      <c r="I13" s="3"/>
      <c r="J13" s="3"/>
      <c r="K13" s="2"/>
      <c r="L13" s="3"/>
      <c r="M13" s="3">
        <v>3</v>
      </c>
      <c r="N13" s="4">
        <v>5.8999999999999997E-2</v>
      </c>
      <c r="O13" s="4">
        <v>0.11799999999999999</v>
      </c>
      <c r="P13" s="4">
        <v>0.17599999999999999</v>
      </c>
      <c r="Q13" s="4">
        <v>0.23499999999999999</v>
      </c>
      <c r="R13" s="4">
        <v>0.41199999999999998</v>
      </c>
      <c r="S13" s="24">
        <f>(1*1+2*2+3*3+4*4+7*5)/17</f>
        <v>3.8235294117647061</v>
      </c>
      <c r="T13" s="2"/>
      <c r="U13" s="3"/>
    </row>
    <row r="14" spans="1:21" x14ac:dyDescent="0.25">
      <c r="I14" s="3"/>
      <c r="J14" s="3"/>
      <c r="K14" s="2"/>
      <c r="L14" s="3"/>
      <c r="M14" s="3">
        <v>4</v>
      </c>
      <c r="N14" s="4">
        <v>7.3999999999999996E-2</v>
      </c>
      <c r="O14" s="4">
        <v>3.6999999999999998E-2</v>
      </c>
      <c r="P14" s="4">
        <v>0.14799999999999999</v>
      </c>
      <c r="Q14" s="4">
        <v>0.185</v>
      </c>
      <c r="R14" s="4">
        <v>0.55600000000000005</v>
      </c>
      <c r="S14" s="24">
        <f>(2*1+1*2+4*3+5*4+15*5)/27</f>
        <v>4.1111111111111107</v>
      </c>
      <c r="T14" s="2"/>
      <c r="U14" s="3"/>
    </row>
    <row r="15" spans="1:21" x14ac:dyDescent="0.25">
      <c r="I15" s="3"/>
      <c r="J15" s="3"/>
      <c r="K15" s="2"/>
      <c r="L15" s="3"/>
      <c r="M15" s="3">
        <v>5</v>
      </c>
      <c r="N15" s="4">
        <v>3.6999999999999998E-2</v>
      </c>
      <c r="O15" s="4">
        <v>0.111</v>
      </c>
      <c r="P15" s="4">
        <v>7.3999999999999996E-2</v>
      </c>
      <c r="Q15" s="4">
        <v>0.33300000000000002</v>
      </c>
      <c r="R15" s="4">
        <v>0.44400000000000001</v>
      </c>
      <c r="S15" s="24">
        <f>(1*1+3*2+2*3+9*4+12*5)/27</f>
        <v>4.0370370370370372</v>
      </c>
      <c r="T15" s="2"/>
      <c r="U15" s="3"/>
    </row>
    <row r="16" spans="1:21" x14ac:dyDescent="0.25">
      <c r="I16" s="3"/>
      <c r="J16" s="3"/>
      <c r="K16" s="2"/>
      <c r="L16" s="3"/>
      <c r="M16" s="3"/>
      <c r="N16" s="3"/>
      <c r="O16" s="3"/>
      <c r="P16" s="3"/>
      <c r="Q16" s="3"/>
      <c r="R16" s="3"/>
      <c r="S16" s="3"/>
      <c r="T16" s="2"/>
      <c r="U16" s="3"/>
    </row>
    <row r="17" spans="9:20" x14ac:dyDescent="0.25">
      <c r="I17" s="3"/>
      <c r="J17" s="3"/>
      <c r="K17" s="2"/>
      <c r="L17" s="3"/>
      <c r="M17" s="3"/>
      <c r="N17" s="3"/>
      <c r="O17" s="3"/>
      <c r="P17" s="3"/>
      <c r="Q17" s="3"/>
      <c r="R17" s="3"/>
      <c r="S17" s="3"/>
      <c r="T17" s="2"/>
    </row>
    <row r="18" spans="9:20" x14ac:dyDescent="0.25">
      <c r="J18" s="2"/>
      <c r="K18" s="2"/>
      <c r="L18" s="3"/>
      <c r="M18" s="3"/>
      <c r="N18" s="3"/>
      <c r="O18" s="3"/>
      <c r="P18" s="3"/>
      <c r="Q18" s="3"/>
      <c r="R18" s="3"/>
      <c r="S18" s="3"/>
    </row>
    <row r="19" spans="9:20" x14ac:dyDescent="0.25">
      <c r="J19" s="2"/>
      <c r="K19" s="2"/>
      <c r="L19" s="3"/>
      <c r="M19" s="3"/>
      <c r="N19" s="3"/>
      <c r="O19" s="3"/>
      <c r="P19" s="3"/>
      <c r="Q19" s="3"/>
      <c r="R19" s="3"/>
      <c r="S19" s="3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3"/>
      <c r="Q47" s="3"/>
      <c r="R47" s="3"/>
      <c r="S47" s="3"/>
      <c r="T47" s="3"/>
      <c r="U47" s="3"/>
      <c r="V47" s="3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23">
        <v>1</v>
      </c>
      <c r="Q49" s="4">
        <v>0</v>
      </c>
      <c r="R49" s="4">
        <v>9.0999999999999998E-2</v>
      </c>
      <c r="S49" s="4">
        <v>0.182</v>
      </c>
      <c r="T49" s="4">
        <v>0.182</v>
      </c>
      <c r="U49" s="4">
        <v>0.54500000000000004</v>
      </c>
      <c r="V49" s="24">
        <f>(0*1+1*2+2*3+2*4+6*5)/11</f>
        <v>4.1818181818181817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4">
        <v>9.0999999999999998E-2</v>
      </c>
      <c r="R50" s="4">
        <v>9.0999999999999998E-2</v>
      </c>
      <c r="S50" s="4">
        <v>0.27300000000000002</v>
      </c>
      <c r="T50" s="4">
        <v>0.36399999999999999</v>
      </c>
      <c r="U50" s="4">
        <v>0.182</v>
      </c>
      <c r="V50" s="24">
        <f>(1*1+1*2+3*3+4*4+2*5)/11</f>
        <v>3.4545454545454546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4">
        <v>0.14299999999999999</v>
      </c>
      <c r="R51" s="4">
        <v>0.14299999999999999</v>
      </c>
      <c r="S51" s="4">
        <v>0.14299999999999999</v>
      </c>
      <c r="T51" s="4">
        <v>0.14299999999999999</v>
      </c>
      <c r="U51" s="4">
        <v>0.42899999999999999</v>
      </c>
      <c r="V51" s="24">
        <f>(1*1+1*2+1*3+1*4+3*5)/7</f>
        <v>3.5714285714285716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4">
        <v>8.3000000000000004E-2</v>
      </c>
      <c r="R52" s="4">
        <v>0</v>
      </c>
      <c r="S52" s="4">
        <v>0.16700000000000001</v>
      </c>
      <c r="T52" s="4">
        <v>0.25</v>
      </c>
      <c r="U52" s="4">
        <v>0.5</v>
      </c>
      <c r="V52" s="24">
        <f>(1*1+0*2+2*3+3*4+6*5)/12</f>
        <v>4.083333333333333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4">
        <v>0</v>
      </c>
      <c r="R53" s="4">
        <v>0</v>
      </c>
      <c r="S53" s="4">
        <v>8.3000000000000004E-2</v>
      </c>
      <c r="T53" s="4">
        <v>0.33300000000000002</v>
      </c>
      <c r="U53" s="4">
        <v>0.58299999999999996</v>
      </c>
      <c r="V53" s="24">
        <f>(0*1+0*2+1*3+4*4+7*5)/12</f>
        <v>4.5</v>
      </c>
      <c r="W53" s="2"/>
      <c r="X53" s="2"/>
      <c r="Y53" s="2"/>
      <c r="Z53" s="3"/>
    </row>
    <row r="54" spans="14:26" x14ac:dyDescent="0.25"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3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2"/>
      <c r="P75" s="3"/>
      <c r="Q75" s="3"/>
      <c r="R75" s="3"/>
      <c r="S75" s="3"/>
      <c r="T75" s="3"/>
      <c r="U75" s="3"/>
      <c r="V75" s="3"/>
      <c r="W75" s="3"/>
      <c r="X75" s="2"/>
      <c r="Y75" s="2"/>
    </row>
    <row r="76" spans="15:25" x14ac:dyDescent="0.25">
      <c r="O76" s="2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3"/>
      <c r="X76" s="2"/>
      <c r="Y76" s="2"/>
    </row>
    <row r="77" spans="15:25" x14ac:dyDescent="0.25">
      <c r="O77" s="2"/>
      <c r="P77" s="3"/>
      <c r="Q77" s="3" t="s">
        <v>6</v>
      </c>
      <c r="R77" s="4">
        <f>14/R83</f>
        <v>0.51851851851851849</v>
      </c>
      <c r="S77" s="4">
        <v>0.14799999999999999</v>
      </c>
      <c r="T77" s="4">
        <v>0.115</v>
      </c>
      <c r="U77" s="4">
        <v>0.12</v>
      </c>
      <c r="V77" s="4">
        <v>0</v>
      </c>
      <c r="W77" s="3"/>
      <c r="X77" s="2"/>
      <c r="Y77" s="2"/>
    </row>
    <row r="78" spans="15:25" x14ac:dyDescent="0.25">
      <c r="O78" s="2"/>
      <c r="P78" s="3"/>
      <c r="Q78" s="3" t="s">
        <v>7</v>
      </c>
      <c r="R78" s="4">
        <f>6/R83</f>
        <v>0.22222222222222221</v>
      </c>
      <c r="S78" s="4">
        <v>0.40699999999999997</v>
      </c>
      <c r="T78" s="4">
        <v>0.23100000000000001</v>
      </c>
      <c r="U78" s="4">
        <v>0.12</v>
      </c>
      <c r="V78" s="4">
        <v>0</v>
      </c>
      <c r="W78" s="3"/>
      <c r="X78" s="2"/>
      <c r="Y78" s="2"/>
    </row>
    <row r="79" spans="15:25" x14ac:dyDescent="0.25">
      <c r="O79" s="2"/>
      <c r="P79" s="3"/>
      <c r="Q79" s="3" t="s">
        <v>8</v>
      </c>
      <c r="R79" s="4">
        <f>4/R83</f>
        <v>0.14814814814814814</v>
      </c>
      <c r="S79" s="4">
        <v>0.111</v>
      </c>
      <c r="T79" s="4">
        <v>0.308</v>
      </c>
      <c r="U79" s="4">
        <v>0.4</v>
      </c>
      <c r="V79" s="4">
        <v>8.6999999999999994E-2</v>
      </c>
      <c r="W79" s="3"/>
      <c r="X79" s="2"/>
      <c r="Y79" s="2"/>
    </row>
    <row r="80" spans="15:25" x14ac:dyDescent="0.25">
      <c r="O80" s="2"/>
      <c r="P80" s="3"/>
      <c r="Q80" s="3" t="s">
        <v>9</v>
      </c>
      <c r="R80" s="4">
        <f>2/R83</f>
        <v>7.407407407407407E-2</v>
      </c>
      <c r="S80" s="4">
        <v>0.33300000000000002</v>
      </c>
      <c r="T80" s="4">
        <v>0.34599999999999997</v>
      </c>
      <c r="U80" s="4">
        <v>0.28000000000000003</v>
      </c>
      <c r="V80" s="4">
        <v>0</v>
      </c>
      <c r="W80" s="3"/>
      <c r="X80" s="2"/>
      <c r="Y80" s="2"/>
    </row>
    <row r="81" spans="15:25" x14ac:dyDescent="0.25">
      <c r="O81" s="2"/>
      <c r="P81" s="3"/>
      <c r="Q81" s="3" t="s">
        <v>10</v>
      </c>
      <c r="R81" s="4">
        <f>1/R83</f>
        <v>3.7037037037037035E-2</v>
      </c>
      <c r="S81" s="4">
        <v>0</v>
      </c>
      <c r="T81" s="4">
        <v>0</v>
      </c>
      <c r="U81" s="4">
        <v>0.08</v>
      </c>
      <c r="V81" s="4">
        <v>0.91300000000000003</v>
      </c>
      <c r="W81" s="3"/>
      <c r="X81" s="2"/>
      <c r="Y81" s="2"/>
    </row>
    <row r="82" spans="15:25" x14ac:dyDescent="0.25">
      <c r="O82" s="2"/>
      <c r="P82" s="3"/>
      <c r="Q82" s="3"/>
      <c r="R82" s="3"/>
      <c r="S82" s="3"/>
      <c r="T82" s="3"/>
      <c r="U82" s="3"/>
      <c r="V82" s="3"/>
      <c r="W82" s="3"/>
      <c r="X82" s="2"/>
      <c r="Y82" s="2"/>
    </row>
    <row r="83" spans="15:25" x14ac:dyDescent="0.25">
      <c r="O83" s="2"/>
      <c r="P83" s="3"/>
      <c r="Q83" s="3"/>
      <c r="R83" s="3">
        <v>27</v>
      </c>
      <c r="S83" s="3"/>
      <c r="T83" s="3"/>
      <c r="U83" s="3"/>
      <c r="V83" s="3"/>
      <c r="W83" s="3"/>
      <c r="X83" s="2"/>
      <c r="Y83" s="2"/>
    </row>
    <row r="84" spans="15:25" x14ac:dyDescent="0.25">
      <c r="O84" s="3"/>
      <c r="P84" s="3"/>
      <c r="Q84" s="3"/>
      <c r="R84" s="3"/>
      <c r="S84" s="3"/>
      <c r="T84" s="3"/>
      <c r="U84" s="3"/>
      <c r="V84" s="3"/>
      <c r="W84" s="3"/>
      <c r="X84" s="2"/>
      <c r="Y84" s="2"/>
    </row>
    <row r="85" spans="15:25" x14ac:dyDescent="0.25"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Z82" sqref="Z82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</row>
    <row r="5" spans="13:25" x14ac:dyDescent="0.25">
      <c r="M5" s="2"/>
      <c r="N5" s="2"/>
      <c r="O5" s="2"/>
      <c r="P5" s="3"/>
      <c r="Q5" s="3"/>
      <c r="R5" s="3"/>
      <c r="S5" s="3"/>
      <c r="T5" s="3"/>
      <c r="U5" s="3"/>
      <c r="V5" s="3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23">
        <v>1</v>
      </c>
      <c r="Q7" s="4">
        <v>9.4E-2</v>
      </c>
      <c r="R7" s="4">
        <v>9.4E-2</v>
      </c>
      <c r="S7" s="4">
        <v>0.28100000000000003</v>
      </c>
      <c r="T7" s="4">
        <v>0.28100000000000003</v>
      </c>
      <c r="U7" s="4">
        <v>0.25</v>
      </c>
      <c r="V7" s="24">
        <f>(3*1+3*2+9*3+9*4+8*5)/32</f>
        <v>3.5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4">
        <v>6.2E-2</v>
      </c>
      <c r="R8" s="4">
        <v>6.2E-2</v>
      </c>
      <c r="S8" s="4">
        <v>0.312</v>
      </c>
      <c r="T8" s="4">
        <v>0.375</v>
      </c>
      <c r="U8" s="4">
        <v>0.188</v>
      </c>
      <c r="V8" s="24">
        <f>(2*1+2*2+10*3+12*4+6*5)/32</f>
        <v>3.5625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4">
        <v>9.7000000000000003E-2</v>
      </c>
      <c r="R9" s="4">
        <v>6.5000000000000002E-2</v>
      </c>
      <c r="S9" s="4">
        <v>0.25800000000000001</v>
      </c>
      <c r="T9" s="4">
        <v>0.35499999999999998</v>
      </c>
      <c r="U9" s="4">
        <v>0.22600000000000001</v>
      </c>
      <c r="V9" s="24">
        <f>(3*1+2*2+8*3+11*4+7*5)/31</f>
        <v>3.5483870967741935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4">
        <v>0.19</v>
      </c>
      <c r="R10" s="4">
        <v>9.5000000000000001E-2</v>
      </c>
      <c r="S10" s="4">
        <v>0.19</v>
      </c>
      <c r="T10" s="4">
        <v>0.42899999999999999</v>
      </c>
      <c r="U10" s="4">
        <v>9.5000000000000001E-2</v>
      </c>
      <c r="V10" s="24">
        <f>(4*1+2*2+4*3+9*4+2*5)/21</f>
        <v>3.1428571428571428</v>
      </c>
      <c r="W10" s="2"/>
      <c r="X10" s="2"/>
      <c r="Y10" s="2"/>
    </row>
    <row r="11" spans="13:25" x14ac:dyDescent="0.25"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3:25" x14ac:dyDescent="0.25">
      <c r="N12" s="2"/>
      <c r="O12" s="2"/>
      <c r="P12" s="3"/>
      <c r="Q12" s="3"/>
      <c r="R12" s="3"/>
      <c r="S12" s="3"/>
      <c r="T12" s="3"/>
      <c r="U12" s="3"/>
      <c r="V12" s="3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3"/>
      <c r="Y43" s="3"/>
      <c r="Z43" s="3"/>
    </row>
    <row r="44" spans="14:26" x14ac:dyDescent="0.25">
      <c r="N44" s="2"/>
      <c r="O44" s="2"/>
      <c r="P44" s="2"/>
      <c r="Q44" s="23">
        <v>1</v>
      </c>
      <c r="R44" s="4">
        <v>0</v>
      </c>
      <c r="S44" s="4">
        <v>8.3000000000000004E-2</v>
      </c>
      <c r="T44" s="4">
        <v>0.5</v>
      </c>
      <c r="U44" s="4">
        <v>0.25</v>
      </c>
      <c r="V44" s="4">
        <v>0.16700000000000001</v>
      </c>
      <c r="W44" s="24">
        <f>(0*1+1*2+6*3+3*4+2*5)/12</f>
        <v>3.5</v>
      </c>
      <c r="X44" s="3"/>
      <c r="Y44" s="3"/>
      <c r="Z44" s="3"/>
    </row>
    <row r="45" spans="14:26" x14ac:dyDescent="0.25">
      <c r="N45" s="2"/>
      <c r="O45" s="2"/>
      <c r="P45" s="2"/>
      <c r="Q45" s="3">
        <v>2</v>
      </c>
      <c r="R45" s="4">
        <v>0</v>
      </c>
      <c r="S45" s="4">
        <v>0</v>
      </c>
      <c r="T45" s="4">
        <v>0.38500000000000001</v>
      </c>
      <c r="U45" s="4">
        <v>0.46200000000000002</v>
      </c>
      <c r="V45" s="4">
        <v>0.154</v>
      </c>
      <c r="W45" s="24">
        <f>(0*1+0*2+5*3+6*4+2*5)/13</f>
        <v>3.7692307692307692</v>
      </c>
      <c r="X45" s="3"/>
      <c r="Y45" s="3"/>
      <c r="Z45" s="3"/>
    </row>
    <row r="46" spans="14:26" x14ac:dyDescent="0.25">
      <c r="N46" s="2"/>
      <c r="O46" s="2"/>
      <c r="P46" s="2"/>
      <c r="Q46" s="3">
        <v>3</v>
      </c>
      <c r="R46" s="4">
        <v>0</v>
      </c>
      <c r="S46" s="4">
        <v>0</v>
      </c>
      <c r="T46" s="4">
        <v>0.25</v>
      </c>
      <c r="U46" s="4">
        <v>0.5</v>
      </c>
      <c r="V46" s="4">
        <v>0.25</v>
      </c>
      <c r="W46" s="24">
        <f>(0*1+0*2+3*3+6*4+3*5)/12</f>
        <v>4</v>
      </c>
      <c r="X46" s="3"/>
      <c r="Y46" s="3"/>
      <c r="Z46" s="3"/>
    </row>
    <row r="47" spans="14:26" x14ac:dyDescent="0.25">
      <c r="N47" s="2"/>
      <c r="O47" s="2"/>
      <c r="P47" s="2"/>
      <c r="Q47" s="3">
        <v>4</v>
      </c>
      <c r="R47" s="4">
        <v>0.14299999999999999</v>
      </c>
      <c r="S47" s="4">
        <v>0.14299999999999999</v>
      </c>
      <c r="T47" s="4">
        <v>0</v>
      </c>
      <c r="U47" s="4">
        <v>0.42899999999999999</v>
      </c>
      <c r="V47" s="4">
        <v>0.28599999999999998</v>
      </c>
      <c r="W47" s="24">
        <f>(1*1+1*2+0*3+3*4+2*5)/7</f>
        <v>3.5714285714285716</v>
      </c>
      <c r="X47" s="3"/>
      <c r="Y47" s="3"/>
      <c r="Z47" s="3"/>
    </row>
    <row r="48" spans="14:26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4:26" x14ac:dyDescent="0.25">
      <c r="N49" s="2"/>
      <c r="O49" s="2"/>
      <c r="P49" s="2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T100" sqref="T100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42" t="s">
        <v>19</v>
      </c>
      <c r="C4" s="43"/>
      <c r="D4" s="43"/>
      <c r="E4" s="43"/>
      <c r="F4" s="44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26</v>
      </c>
      <c r="D6" s="12">
        <v>0.66700000000000004</v>
      </c>
      <c r="E6" s="11">
        <v>13</v>
      </c>
      <c r="F6" s="13">
        <v>0.33300000000000002</v>
      </c>
    </row>
    <row r="7" spans="2:18" ht="24" x14ac:dyDescent="0.25">
      <c r="B7" s="9" t="s">
        <v>22</v>
      </c>
      <c r="C7" s="14">
        <v>28</v>
      </c>
      <c r="D7" s="28">
        <v>0.71799999999999997</v>
      </c>
      <c r="E7" s="14">
        <v>11</v>
      </c>
      <c r="F7" s="29">
        <v>0.28199999999999997</v>
      </c>
    </row>
    <row r="8" spans="2:18" ht="24" x14ac:dyDescent="0.25">
      <c r="B8" s="8" t="s">
        <v>23</v>
      </c>
      <c r="C8" s="11">
        <v>37</v>
      </c>
      <c r="D8" s="26">
        <v>0.94899999999999995</v>
      </c>
      <c r="E8" s="11">
        <v>2</v>
      </c>
      <c r="F8" s="27">
        <v>5.0999999999999997E-2</v>
      </c>
    </row>
    <row r="9" spans="2:18" ht="48" x14ac:dyDescent="0.25">
      <c r="B9" s="9" t="s">
        <v>24</v>
      </c>
      <c r="C9" s="14">
        <v>26</v>
      </c>
      <c r="D9" s="28">
        <v>0.66700000000000004</v>
      </c>
      <c r="E9" s="14">
        <v>13</v>
      </c>
      <c r="F9" s="29">
        <v>0.33300000000000002</v>
      </c>
    </row>
    <row r="10" spans="2:18" ht="24" x14ac:dyDescent="0.25">
      <c r="B10" s="10" t="s">
        <v>26</v>
      </c>
      <c r="C10" s="15">
        <v>32</v>
      </c>
      <c r="D10" s="16">
        <v>0.82099999999999995</v>
      </c>
      <c r="E10" s="15">
        <v>7</v>
      </c>
      <c r="F10" s="17">
        <v>0.17899999999999999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2"/>
      <c r="Q17" s="2"/>
      <c r="R17" s="2"/>
    </row>
    <row r="18" spans="7:18" x14ac:dyDescent="0.25">
      <c r="G18" s="2"/>
      <c r="H18" s="2"/>
      <c r="I18" s="23">
        <v>1</v>
      </c>
      <c r="J18" s="4">
        <v>0.217</v>
      </c>
      <c r="K18" s="4">
        <v>0.13</v>
      </c>
      <c r="L18" s="4">
        <v>0.217</v>
      </c>
      <c r="M18" s="4">
        <v>0.26100000000000001</v>
      </c>
      <c r="N18" s="4">
        <v>0.17399999999999999</v>
      </c>
      <c r="O18" s="24">
        <f>(5*1+3*2+5*3+6*4+4*5)/23</f>
        <v>3.0434782608695654</v>
      </c>
      <c r="P18" s="2"/>
      <c r="Q18" s="2"/>
      <c r="R18" s="2"/>
    </row>
    <row r="19" spans="7:18" x14ac:dyDescent="0.25">
      <c r="G19" s="2"/>
      <c r="H19" s="2"/>
      <c r="I19" s="3">
        <v>2</v>
      </c>
      <c r="J19" s="4">
        <v>0.13</v>
      </c>
      <c r="K19" s="4">
        <v>0.13</v>
      </c>
      <c r="L19" s="4">
        <v>0.17399999999999999</v>
      </c>
      <c r="M19" s="4">
        <v>0.34799999999999998</v>
      </c>
      <c r="N19" s="4">
        <v>0.217</v>
      </c>
      <c r="O19" s="24">
        <f>(3*1+3*2+4*3+8*4+5*5)/23</f>
        <v>3.3913043478260869</v>
      </c>
      <c r="P19" s="2"/>
      <c r="Q19" s="2"/>
      <c r="R19" s="2"/>
    </row>
    <row r="20" spans="7:18" x14ac:dyDescent="0.25">
      <c r="G20" s="2"/>
      <c r="H20" s="2"/>
      <c r="I20" s="3">
        <v>3</v>
      </c>
      <c r="J20" s="4">
        <v>3.4000000000000002E-2</v>
      </c>
      <c r="K20" s="4">
        <v>3.4000000000000002E-2</v>
      </c>
      <c r="L20" s="4">
        <v>0.10299999999999999</v>
      </c>
      <c r="M20" s="4">
        <v>0.34499999999999997</v>
      </c>
      <c r="N20" s="4">
        <v>0.48299999999999998</v>
      </c>
      <c r="O20" s="24">
        <f>(1*1+1*2+3*3+10*4+14*5)/29</f>
        <v>4.2068965517241379</v>
      </c>
      <c r="P20" s="2"/>
      <c r="Q20" s="2"/>
      <c r="R20" s="2"/>
    </row>
    <row r="21" spans="7:18" x14ac:dyDescent="0.25"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3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9.0999999999999998E-2</v>
      </c>
      <c r="L45" s="4">
        <v>0.27300000000000002</v>
      </c>
      <c r="M45" s="4">
        <v>0.182</v>
      </c>
      <c r="N45" s="4">
        <v>0.36399999999999999</v>
      </c>
      <c r="O45" s="4">
        <v>9.0999999999999998E-2</v>
      </c>
      <c r="P45" s="24">
        <f>(1*1+3*2+2*3+4*4+1*5)/11</f>
        <v>3.0909090909090908</v>
      </c>
      <c r="Q45" s="3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9.0999999999999998E-2</v>
      </c>
      <c r="L46" s="4">
        <v>9.0999999999999998E-2</v>
      </c>
      <c r="M46" s="4">
        <v>9.0999999999999998E-2</v>
      </c>
      <c r="N46" s="4">
        <v>0.54500000000000004</v>
      </c>
      <c r="O46" s="4">
        <v>0.182</v>
      </c>
      <c r="P46" s="24">
        <f>(1*1+1*2+1*3+6*4+2*5)/11</f>
        <v>3.6363636363636362</v>
      </c>
      <c r="Q46" s="3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0</v>
      </c>
      <c r="L47" s="4">
        <v>0</v>
      </c>
      <c r="M47" s="4">
        <v>0</v>
      </c>
      <c r="N47" s="4">
        <v>0.54500000000000004</v>
      </c>
      <c r="O47" s="4">
        <v>0.45500000000000002</v>
      </c>
      <c r="P47" s="24">
        <f>(0*1+0*2+0*3+6*4+5*5)/11</f>
        <v>4.4545454545454541</v>
      </c>
      <c r="Q47" s="3"/>
      <c r="R47" s="2"/>
      <c r="S47" s="2"/>
      <c r="T47" s="2"/>
    </row>
    <row r="48" spans="6:20" x14ac:dyDescent="0.25">
      <c r="F48" s="2"/>
      <c r="G48" s="2"/>
      <c r="H48" s="2"/>
      <c r="I48" s="2"/>
      <c r="J48" s="3"/>
      <c r="K48" s="3"/>
      <c r="L48" s="3"/>
      <c r="M48" s="3"/>
      <c r="N48" s="3"/>
      <c r="O48" s="3"/>
      <c r="P48" s="3"/>
      <c r="Q48" s="3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5" t="s">
        <v>25</v>
      </c>
      <c r="C66" s="46"/>
      <c r="D66" s="46"/>
      <c r="E66" s="46"/>
      <c r="F66" s="47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30">
        <v>26</v>
      </c>
      <c r="D68" s="33">
        <v>0.66700000000000004</v>
      </c>
      <c r="E68" s="30">
        <v>13</v>
      </c>
      <c r="F68" s="34">
        <v>0.33300000000000002</v>
      </c>
    </row>
    <row r="69" spans="2:6" ht="36" x14ac:dyDescent="0.25">
      <c r="B69" s="9" t="s">
        <v>28</v>
      </c>
      <c r="C69" s="31">
        <v>31</v>
      </c>
      <c r="D69" s="35">
        <v>0.79500000000000004</v>
      </c>
      <c r="E69" s="31">
        <v>8</v>
      </c>
      <c r="F69" s="36">
        <v>0.20499999999999999</v>
      </c>
    </row>
    <row r="70" spans="2:6" ht="48" x14ac:dyDescent="0.25">
      <c r="B70" s="8" t="s">
        <v>29</v>
      </c>
      <c r="C70" s="30">
        <v>30</v>
      </c>
      <c r="D70" s="33">
        <v>0.76900000000000002</v>
      </c>
      <c r="E70" s="30">
        <v>9</v>
      </c>
      <c r="F70" s="34">
        <v>0.23100000000000001</v>
      </c>
    </row>
    <row r="71" spans="2:6" ht="48" x14ac:dyDescent="0.25">
      <c r="B71" s="9" t="s">
        <v>30</v>
      </c>
      <c r="C71" s="31">
        <v>38</v>
      </c>
      <c r="D71" s="35">
        <v>0.97399999999999998</v>
      </c>
      <c r="E71" s="31">
        <v>1</v>
      </c>
      <c r="F71" s="36">
        <v>2.5999999999999999E-2</v>
      </c>
    </row>
    <row r="72" spans="2:6" ht="24" x14ac:dyDescent="0.25">
      <c r="B72" s="10" t="s">
        <v>26</v>
      </c>
      <c r="C72" s="32">
        <v>33</v>
      </c>
      <c r="D72" s="37">
        <v>0.84599999999999997</v>
      </c>
      <c r="E72" s="32">
        <v>6</v>
      </c>
      <c r="F72" s="38">
        <v>0.154</v>
      </c>
    </row>
    <row r="77" spans="2:6" ht="36" customHeight="1" x14ac:dyDescent="0.25">
      <c r="B77" s="42" t="s">
        <v>31</v>
      </c>
      <c r="C77" s="48"/>
      <c r="D77" s="48"/>
      <c r="E77" s="48"/>
      <c r="F77" s="49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30">
        <v>12</v>
      </c>
      <c r="D79" s="21">
        <v>0.308</v>
      </c>
      <c r="E79" s="30">
        <v>27</v>
      </c>
      <c r="F79" s="22">
        <v>0.69199999999999995</v>
      </c>
    </row>
    <row r="80" spans="2:6" ht="24" x14ac:dyDescent="0.25">
      <c r="B80" s="9" t="s">
        <v>33</v>
      </c>
      <c r="C80" s="31">
        <v>35</v>
      </c>
      <c r="D80" s="28">
        <v>0.89700000000000002</v>
      </c>
      <c r="E80" s="31">
        <v>4</v>
      </c>
      <c r="F80" s="29">
        <v>0.10299999999999999</v>
      </c>
    </row>
    <row r="81" spans="2:6" ht="24" x14ac:dyDescent="0.25">
      <c r="B81" s="8" t="s">
        <v>34</v>
      </c>
      <c r="C81" s="30">
        <v>34</v>
      </c>
      <c r="D81" s="26">
        <v>0.872</v>
      </c>
      <c r="E81" s="30">
        <v>5</v>
      </c>
      <c r="F81" s="27">
        <v>0.128</v>
      </c>
    </row>
    <row r="82" spans="2:6" ht="24" x14ac:dyDescent="0.25">
      <c r="B82" s="9" t="s">
        <v>35</v>
      </c>
      <c r="C82" s="31">
        <v>14</v>
      </c>
      <c r="D82" s="28">
        <v>0.35899999999999999</v>
      </c>
      <c r="E82" s="31">
        <v>25</v>
      </c>
      <c r="F82" s="29">
        <v>0.64100000000000001</v>
      </c>
    </row>
    <row r="83" spans="2:6" ht="72" x14ac:dyDescent="0.25">
      <c r="B83" s="8" t="s">
        <v>36</v>
      </c>
      <c r="C83" s="30">
        <v>37</v>
      </c>
      <c r="D83" s="26">
        <v>0.94899999999999995</v>
      </c>
      <c r="E83" s="30">
        <v>2</v>
      </c>
      <c r="F83" s="27">
        <v>5.0999999999999997E-2</v>
      </c>
    </row>
    <row r="84" spans="2:6" ht="24" x14ac:dyDescent="0.25">
      <c r="B84" s="9" t="s">
        <v>37</v>
      </c>
      <c r="C84" s="31">
        <v>19</v>
      </c>
      <c r="D84" s="28">
        <v>0.48699999999999999</v>
      </c>
      <c r="E84" s="31">
        <v>20</v>
      </c>
      <c r="F84" s="29">
        <v>0.51300000000000001</v>
      </c>
    </row>
    <row r="85" spans="2:6" ht="24" x14ac:dyDescent="0.25">
      <c r="B85" s="8" t="s">
        <v>38</v>
      </c>
      <c r="C85" s="30">
        <v>39</v>
      </c>
      <c r="D85" s="26">
        <v>1</v>
      </c>
      <c r="E85" s="30">
        <v>0</v>
      </c>
      <c r="F85" s="27">
        <v>0</v>
      </c>
    </row>
    <row r="86" spans="2:6" ht="72" x14ac:dyDescent="0.25">
      <c r="B86" s="9" t="s">
        <v>39</v>
      </c>
      <c r="C86" s="31">
        <v>26</v>
      </c>
      <c r="D86" s="28">
        <v>0.66700000000000004</v>
      </c>
      <c r="E86" s="31">
        <v>13</v>
      </c>
      <c r="F86" s="29">
        <v>0.33300000000000002</v>
      </c>
    </row>
    <row r="87" spans="2:6" ht="24" x14ac:dyDescent="0.25">
      <c r="B87" s="10" t="s">
        <v>40</v>
      </c>
      <c r="C87" s="32">
        <v>37</v>
      </c>
      <c r="D87" s="16">
        <v>0.94899999999999995</v>
      </c>
      <c r="E87" s="32">
        <v>2</v>
      </c>
      <c r="F87" s="17">
        <v>5.0999999999999997E-2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W38" sqref="W38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2"/>
      <c r="N5" s="2"/>
      <c r="O5" s="2"/>
      <c r="P5" s="2"/>
      <c r="Q5" s="2"/>
      <c r="R5" s="2"/>
      <c r="S5" s="2"/>
      <c r="T5" s="3"/>
      <c r="U5" s="3"/>
      <c r="V5" s="3"/>
    </row>
    <row r="6" spans="12:23" x14ac:dyDescent="0.25">
      <c r="L6" s="2"/>
      <c r="M6" s="3"/>
      <c r="N6" s="3"/>
      <c r="O6" s="3"/>
      <c r="P6" s="3"/>
      <c r="Q6" s="3"/>
      <c r="R6" s="3"/>
      <c r="S6" s="3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23">
        <v>1</v>
      </c>
      <c r="N8" s="4">
        <v>0</v>
      </c>
      <c r="O8" s="4">
        <v>0.129</v>
      </c>
      <c r="P8" s="4">
        <v>0.161</v>
      </c>
      <c r="Q8" s="4">
        <v>0.45200000000000001</v>
      </c>
      <c r="R8" s="4">
        <v>0.25800000000000001</v>
      </c>
      <c r="S8" s="24">
        <v>3.84</v>
      </c>
      <c r="T8" s="3"/>
      <c r="U8" s="2"/>
      <c r="V8" s="2"/>
      <c r="W8" s="2"/>
    </row>
    <row r="9" spans="12:23" x14ac:dyDescent="0.25">
      <c r="L9" s="2"/>
      <c r="M9" s="3"/>
      <c r="N9" s="3"/>
      <c r="O9" s="3"/>
      <c r="P9" s="3"/>
      <c r="Q9" s="3"/>
      <c r="R9" s="3"/>
      <c r="S9" s="3"/>
      <c r="T9" s="3"/>
      <c r="U9" s="2"/>
      <c r="V9" s="2"/>
      <c r="W9" s="2"/>
    </row>
    <row r="10" spans="12:23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3"/>
      <c r="O20" s="3"/>
      <c r="P20" s="3"/>
      <c r="Q20" s="3"/>
      <c r="R20" s="3"/>
      <c r="S20" s="3"/>
      <c r="T20" s="3"/>
      <c r="U20" s="3"/>
      <c r="V20" s="3"/>
    </row>
    <row r="21" spans="13:22" x14ac:dyDescent="0.25">
      <c r="M21" s="2"/>
      <c r="N21" s="3"/>
      <c r="O21" s="3"/>
      <c r="P21" s="3"/>
      <c r="Q21" s="3"/>
      <c r="R21" s="3"/>
      <c r="S21" s="3"/>
      <c r="T21" s="3"/>
      <c r="U21" s="3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2"/>
      <c r="N23" s="23">
        <v>1</v>
      </c>
      <c r="O23" s="4">
        <v>0</v>
      </c>
      <c r="P23" s="4">
        <v>7.6999999999999999E-2</v>
      </c>
      <c r="Q23" s="4">
        <v>0.23100000000000001</v>
      </c>
      <c r="R23" s="4">
        <v>0.46200000000000002</v>
      </c>
      <c r="S23" s="4">
        <v>0.23100000000000001</v>
      </c>
      <c r="T23" s="39">
        <v>3.82</v>
      </c>
      <c r="U23" s="3"/>
      <c r="V23" s="3"/>
    </row>
    <row r="24" spans="13:22" x14ac:dyDescent="0.25">
      <c r="M24" s="2"/>
      <c r="N24" s="3"/>
      <c r="O24" s="3"/>
      <c r="P24" s="3"/>
      <c r="Q24" s="3"/>
      <c r="R24" s="3"/>
      <c r="S24" s="3"/>
      <c r="T24" s="3"/>
      <c r="U24" s="3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U118" sqref="U118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3"/>
      <c r="O7" s="3"/>
      <c r="P7" s="3"/>
      <c r="Q7" s="3"/>
      <c r="R7" s="3"/>
      <c r="S7" s="3"/>
      <c r="T7" s="3"/>
      <c r="U7" s="3"/>
      <c r="V7" s="3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3"/>
      <c r="V8" s="3"/>
      <c r="W8" s="2"/>
      <c r="X8" s="2"/>
    </row>
    <row r="9" spans="10:24" x14ac:dyDescent="0.25">
      <c r="J9" s="2"/>
      <c r="K9" s="2"/>
      <c r="L9" s="2"/>
      <c r="M9" s="2"/>
      <c r="N9" s="3">
        <v>13</v>
      </c>
      <c r="O9" s="3">
        <v>8</v>
      </c>
      <c r="P9" s="3">
        <v>1</v>
      </c>
      <c r="Q9" s="3">
        <v>0</v>
      </c>
      <c r="R9" s="3">
        <v>6</v>
      </c>
      <c r="S9" s="3">
        <v>2</v>
      </c>
      <c r="T9" s="3">
        <v>1</v>
      </c>
      <c r="U9" s="3"/>
      <c r="V9" s="3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3"/>
      <c r="U21" s="2"/>
    </row>
    <row r="22" spans="11:21" ht="16.5" customHeight="1" x14ac:dyDescent="0.25">
      <c r="K22" s="2"/>
      <c r="L22" s="2"/>
      <c r="M22" s="2"/>
      <c r="N22" s="3"/>
      <c r="O22" s="3"/>
      <c r="P22" s="3"/>
      <c r="Q22" s="3"/>
      <c r="R22" s="3"/>
      <c r="S22" s="2"/>
      <c r="T22" s="3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3"/>
      <c r="U23" s="2"/>
    </row>
    <row r="24" spans="11:21" ht="16.5" customHeight="1" x14ac:dyDescent="0.25">
      <c r="K24" s="2"/>
      <c r="L24" s="2"/>
      <c r="M24" s="2"/>
      <c r="N24" s="40">
        <v>10</v>
      </c>
      <c r="O24" s="40">
        <v>0</v>
      </c>
      <c r="P24" s="40">
        <v>1</v>
      </c>
      <c r="Q24" s="40">
        <v>2</v>
      </c>
      <c r="R24" s="40">
        <v>0</v>
      </c>
      <c r="S24" s="2"/>
      <c r="T24" s="3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3"/>
      <c r="U25" s="2"/>
    </row>
    <row r="26" spans="11:21" x14ac:dyDescent="0.25">
      <c r="K26" s="2"/>
      <c r="L26" s="2"/>
      <c r="M26" s="3"/>
      <c r="N26" s="3"/>
      <c r="O26" s="3"/>
      <c r="P26" s="3"/>
      <c r="Q26" s="3"/>
      <c r="R26" s="3"/>
      <c r="S26" s="3"/>
      <c r="T26" s="3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42" t="s">
        <v>52</v>
      </c>
      <c r="C42" s="43"/>
      <c r="D42" s="43"/>
      <c r="E42" s="43"/>
      <c r="F42" s="43"/>
      <c r="G42" s="43"/>
      <c r="H42" s="43"/>
      <c r="I42" s="43"/>
      <c r="J42" s="44"/>
    </row>
    <row r="43" spans="2:10" x14ac:dyDescent="0.25">
      <c r="B43" s="5"/>
      <c r="C43" s="50" t="s">
        <v>16</v>
      </c>
      <c r="D43" s="50"/>
      <c r="E43" s="50" t="s">
        <v>17</v>
      </c>
      <c r="F43" s="50"/>
      <c r="G43" s="51" t="s">
        <v>18</v>
      </c>
      <c r="H43" s="51"/>
      <c r="I43" s="50" t="s">
        <v>17</v>
      </c>
      <c r="J43" s="52"/>
    </row>
    <row r="44" spans="2:10" ht="120" x14ac:dyDescent="0.25">
      <c r="B44" s="8" t="s">
        <v>51</v>
      </c>
      <c r="C44" s="54">
        <v>27</v>
      </c>
      <c r="D44" s="54"/>
      <c r="E44" s="56">
        <v>0.69199999999999995</v>
      </c>
      <c r="F44" s="56"/>
      <c r="G44" s="60">
        <v>12</v>
      </c>
      <c r="H44" s="60"/>
      <c r="I44" s="56">
        <v>0.308</v>
      </c>
      <c r="J44" s="62"/>
    </row>
    <row r="45" spans="2:10" ht="48" x14ac:dyDescent="0.25">
      <c r="B45" s="9" t="s">
        <v>53</v>
      </c>
      <c r="C45" s="53">
        <v>32</v>
      </c>
      <c r="D45" s="53"/>
      <c r="E45" s="57">
        <v>0.82099999999999995</v>
      </c>
      <c r="F45" s="57"/>
      <c r="G45" s="59">
        <v>7</v>
      </c>
      <c r="H45" s="59"/>
      <c r="I45" s="57">
        <v>0.17899999999999999</v>
      </c>
      <c r="J45" s="63"/>
    </row>
    <row r="46" spans="2:10" ht="24" x14ac:dyDescent="0.25">
      <c r="B46" s="8" t="s">
        <v>54</v>
      </c>
      <c r="C46" s="54">
        <v>36</v>
      </c>
      <c r="D46" s="54"/>
      <c r="E46" s="56">
        <v>0.92300000000000004</v>
      </c>
      <c r="F46" s="56"/>
      <c r="G46" s="60">
        <v>3</v>
      </c>
      <c r="H46" s="60"/>
      <c r="I46" s="56">
        <v>7.6999999999999999E-2</v>
      </c>
      <c r="J46" s="62"/>
    </row>
    <row r="47" spans="2:10" ht="24" x14ac:dyDescent="0.25">
      <c r="B47" s="18" t="s">
        <v>55</v>
      </c>
      <c r="C47" s="55">
        <v>27</v>
      </c>
      <c r="D47" s="55"/>
      <c r="E47" s="58">
        <v>0.69199999999999995</v>
      </c>
      <c r="F47" s="58"/>
      <c r="G47" s="61">
        <v>12</v>
      </c>
      <c r="H47" s="61"/>
      <c r="I47" s="58">
        <v>0.308</v>
      </c>
      <c r="J47" s="64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2"/>
      <c r="S52" s="2"/>
      <c r="T52" s="2"/>
      <c r="U52" s="2"/>
      <c r="V52" s="2"/>
    </row>
    <row r="53" spans="11:22" x14ac:dyDescent="0.25">
      <c r="K53" s="2"/>
      <c r="L53" s="2"/>
      <c r="M53" s="2"/>
      <c r="N53" s="40">
        <v>13</v>
      </c>
      <c r="O53" s="40">
        <v>1</v>
      </c>
      <c r="P53" s="40">
        <v>5</v>
      </c>
      <c r="Q53" s="40">
        <v>10</v>
      </c>
      <c r="R53" s="65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3"/>
      <c r="O70" s="3"/>
      <c r="P70" s="3"/>
      <c r="Q70" s="3"/>
      <c r="R70" s="3"/>
      <c r="S70" s="3"/>
      <c r="T70" s="2"/>
    </row>
    <row r="71" spans="12:20" x14ac:dyDescent="0.25">
      <c r="L71" s="2"/>
      <c r="M71" s="2"/>
      <c r="N71" s="2"/>
      <c r="O71" s="2"/>
      <c r="P71" s="2"/>
      <c r="Q71" s="2"/>
      <c r="R71" s="2"/>
      <c r="S71" s="2"/>
      <c r="T71" s="2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2"/>
    </row>
    <row r="73" spans="12:20" x14ac:dyDescent="0.25">
      <c r="L73" s="2"/>
      <c r="M73" s="2"/>
      <c r="N73" s="3">
        <v>3</v>
      </c>
      <c r="O73" s="3">
        <v>9</v>
      </c>
      <c r="P73" s="3">
        <v>8</v>
      </c>
      <c r="Q73" s="3">
        <v>2</v>
      </c>
      <c r="R73" s="3">
        <v>7</v>
      </c>
      <c r="S73" s="2"/>
      <c r="T73" s="2"/>
    </row>
    <row r="74" spans="12:20" x14ac:dyDescent="0.25">
      <c r="L74" s="2"/>
      <c r="M74" s="2"/>
      <c r="N74" s="2"/>
      <c r="O74" s="2"/>
      <c r="P74" s="2"/>
      <c r="Q74" s="2"/>
      <c r="R74" s="2"/>
      <c r="S74" s="2"/>
      <c r="T74" s="2"/>
    </row>
    <row r="75" spans="12:20" x14ac:dyDescent="0.25">
      <c r="L75" s="2"/>
      <c r="M75" s="2"/>
      <c r="N75" s="3"/>
      <c r="O75" s="3"/>
      <c r="P75" s="3"/>
      <c r="Q75" s="3"/>
      <c r="R75" s="3"/>
      <c r="S75" s="3"/>
      <c r="T75" s="2"/>
    </row>
    <row r="76" spans="12:20" x14ac:dyDescent="0.25">
      <c r="L76" s="2"/>
      <c r="M76" s="2"/>
      <c r="N76" s="3"/>
      <c r="O76" s="3"/>
      <c r="P76" s="3"/>
      <c r="Q76" s="3"/>
      <c r="R76" s="3"/>
      <c r="S76" s="3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2"/>
      <c r="N92" s="3"/>
      <c r="O92" s="3"/>
      <c r="P92" s="3"/>
      <c r="Q92" s="3"/>
      <c r="R92" s="3"/>
      <c r="S92" s="2"/>
      <c r="T92" s="2"/>
    </row>
    <row r="93" spans="11:20" x14ac:dyDescent="0.25">
      <c r="K93" s="2"/>
      <c r="L93" s="2"/>
      <c r="M93" s="2"/>
      <c r="N93" s="3"/>
      <c r="O93" s="3"/>
      <c r="P93" s="3"/>
      <c r="Q93" s="3"/>
      <c r="R93" s="3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3"/>
      <c r="S94" s="2"/>
      <c r="T94" s="2"/>
    </row>
    <row r="95" spans="11:20" x14ac:dyDescent="0.25">
      <c r="K95" s="2"/>
      <c r="L95" s="2"/>
      <c r="M95" s="2"/>
      <c r="N95" s="3">
        <v>5</v>
      </c>
      <c r="O95" s="3">
        <v>16</v>
      </c>
      <c r="P95" s="3">
        <v>8</v>
      </c>
      <c r="Q95" s="3">
        <v>3</v>
      </c>
      <c r="R95" s="3"/>
      <c r="S95" s="2"/>
      <c r="T95" s="2"/>
    </row>
    <row r="96" spans="11:20" x14ac:dyDescent="0.25">
      <c r="K96" s="2"/>
      <c r="L96" s="2"/>
      <c r="M96" s="2"/>
      <c r="N96" s="3"/>
      <c r="O96" s="3"/>
      <c r="P96" s="3"/>
      <c r="Q96" s="3"/>
      <c r="R96" s="3"/>
      <c r="S96" s="2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2012-12-11T12:48:40Z</dcterms:modified>
</cp:coreProperties>
</file>