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<sst xmlns="http://schemas.openxmlformats.org/spreadsheetml/2006/main" count="124" uniqueCount="74">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</sst>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10" fontId="12" fillId="3" borderId="0" xfId="1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10" fontId="12" fillId="4" borderId="5" xfId="1" applyNumberFormat="1" applyFont="1" applyFill="1" applyBorder="1" applyAlignment="1">
      <alignment horizontal="center" vertical="center"/>
    </xf>
    <xf numFmtId="10" fontId="12" fillId="3" borderId="7" xfId="1" applyNumberFormat="1" applyFont="1" applyFill="1" applyBorder="1" applyAlignment="1">
      <alignment horizontal="center" vertical="center"/>
    </xf>
    <xf numFmtId="10" fontId="12" fillId="3" borderId="8" xfId="1" applyNumberFormat="1" applyFont="1" applyFill="1" applyBorder="1" applyAlignment="1">
      <alignment horizontal="center" vertical="center"/>
    </xf>
    <xf numFmtId="10" fontId="3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2" fillId="0" borderId="0" xfId="0" applyNumberFormat="1" applyFont="1"/>
    <xf numFmtId="0" fontId="2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461057152262507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4922114304525015E-2"/>
                  <c:y val="-6.50396261442929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4.2000000000000003E-2</c:v>
                </c:pt>
                <c:pt idx="1">
                  <c:v>0.20799999999999999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921950773591259E-2"/>
                  <c:y val="-6.5038601882081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6353093375672582E-7"/>
                  <c:y val="-6.5039882209845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8.3000000000000004E-2</c:v>
                </c:pt>
                <c:pt idx="1">
                  <c:v>8.3000000000000004E-2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383171456787524E-2"/>
                  <c:y val="-6.178656936175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384214293552166E-2"/>
                  <c:y val="-6.50388579476346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0.25</c:v>
                </c:pt>
                <c:pt idx="1">
                  <c:v>0.125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1921071467760448E-2"/>
                  <c:y val="-6.50370654887651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443706193129052E-2"/>
                  <c:y val="-6.50368094232123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0.29199999999999998</c:v>
                </c:pt>
                <c:pt idx="1">
                  <c:v>0.16700000000000001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6826916079686008E-2"/>
                  <c:y val="-6.3367518084629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6843185772285466E-2"/>
                  <c:y val="-6.8291914730170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0.41699999999999998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0047232"/>
        <c:axId val="30078464"/>
      </c:barChart>
      <c:catAx>
        <c:axId val="30047232"/>
        <c:scaling>
          <c:orientation val="maxMin"/>
        </c:scaling>
        <c:delete val="1"/>
        <c:axPos val="l"/>
        <c:majorTickMark val="out"/>
        <c:minorTickMark val="none"/>
        <c:tickLblPos val="none"/>
        <c:crossAx val="30078464"/>
        <c:crosses val="autoZero"/>
        <c:auto val="1"/>
        <c:lblAlgn val="ctr"/>
        <c:lblOffset val="100"/>
        <c:noMultiLvlLbl val="0"/>
      </c:catAx>
      <c:valAx>
        <c:axId val="300784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047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3.9411764705882355</c:v>
                </c:pt>
                <c:pt idx="1">
                  <c:v>4.375</c:v>
                </c:pt>
                <c:pt idx="2">
                  <c:v>4.2</c:v>
                </c:pt>
                <c:pt idx="3">
                  <c:v>3.6666666666666665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2216960"/>
        <c:axId val="32218496"/>
      </c:barChart>
      <c:catAx>
        <c:axId val="322169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218496"/>
        <c:crosses val="autoZero"/>
        <c:auto val="1"/>
        <c:lblAlgn val="ctr"/>
        <c:lblOffset val="100"/>
        <c:noMultiLvlLbl val="0"/>
      </c:catAx>
      <c:valAx>
        <c:axId val="32218496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2216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781163434903045E-2"/>
                  <c:y val="-4.452670688891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934441366574329E-3"/>
                  <c:y val="-4.7000228867495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3868882733148658E-3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7.0999999999999994E-2</c:v>
                </c:pt>
                <c:pt idx="1">
                  <c:v>7.0999999999999994E-2</c:v>
                </c:pt>
                <c:pt idx="2">
                  <c:v>7.6999999999999999E-2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3.8781308846089532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3.6934441366574329E-3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7.0999999999999994E-2</c:v>
                </c:pt>
                <c:pt idx="1">
                  <c:v>0</c:v>
                </c:pt>
                <c:pt idx="2">
                  <c:v>7.6999999999999999E-2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3863066285689361E-3"/>
                  <c:y val="-4.6998865401565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2173E-3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585396354541555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0.107</c:v>
                </c:pt>
                <c:pt idx="1">
                  <c:v>0.107</c:v>
                </c:pt>
                <c:pt idx="2">
                  <c:v>0.192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229080783184653E-2"/>
                  <c:y val="-4.45214478060372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554089326091862E-2"/>
                  <c:y val="-4.6994969784621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412873252339302E-2"/>
                  <c:y val="-4.69939958803851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0.28599999999999998</c:v>
                </c:pt>
                <c:pt idx="1">
                  <c:v>0.35699999999999998</c:v>
                </c:pt>
                <c:pt idx="2">
                  <c:v>0.26900000000000002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273707476316153"/>
                  <c:y val="-4.69945802229266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165027155539076"/>
                  <c:y val="-4.69982810590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168364342268986E-2"/>
                  <c:y val="-4.69939958803851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0.46400000000000002</c:v>
                </c:pt>
                <c:pt idx="1">
                  <c:v>0.46400000000000002</c:v>
                </c:pt>
                <c:pt idx="2">
                  <c:v>0.38500000000000001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2510336"/>
        <c:axId val="32511872"/>
      </c:barChart>
      <c:catAx>
        <c:axId val="3251033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511872"/>
        <c:crosses val="autoZero"/>
        <c:auto val="1"/>
        <c:lblAlgn val="ctr"/>
        <c:lblOffset val="100"/>
        <c:noMultiLvlLbl val="0"/>
      </c:catAx>
      <c:valAx>
        <c:axId val="3251187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5103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4.375</c:v>
                </c:pt>
                <c:pt idx="1">
                  <c:v>4.4375</c:v>
                </c:pt>
                <c:pt idx="2">
                  <c:v>4.2857142857142856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2553984"/>
        <c:axId val="32568064"/>
      </c:barChart>
      <c:catAx>
        <c:axId val="3255398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568064"/>
        <c:crosses val="autoZero"/>
        <c:auto val="1"/>
        <c:lblAlgn val="ctr"/>
        <c:lblOffset val="100"/>
        <c:noMultiLvlLbl val="0"/>
      </c:catAx>
      <c:valAx>
        <c:axId val="32568064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2553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140198840436203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3.5999999999999997E-2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2850497101090498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7.0999999999999994E-2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997992967050063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0.17899999999999999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4535186755980554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0.39300000000000002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5424068691236417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0.32100000000000001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28914048"/>
        <c:axId val="28915584"/>
      </c:barChart>
      <c:catAx>
        <c:axId val="28914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28915584"/>
        <c:crosses val="autoZero"/>
        <c:auto val="1"/>
        <c:lblAlgn val="ctr"/>
        <c:lblOffset val="100"/>
        <c:noMultiLvlLbl val="0"/>
      </c:catAx>
      <c:valAx>
        <c:axId val="2891558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28914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4.1900000000000004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28990464"/>
        <c:axId val="28996352"/>
      </c:barChart>
      <c:catAx>
        <c:axId val="28990464"/>
        <c:scaling>
          <c:orientation val="minMax"/>
        </c:scaling>
        <c:delete val="1"/>
        <c:axPos val="l"/>
        <c:majorTickMark val="out"/>
        <c:minorTickMark val="none"/>
        <c:tickLblPos val="none"/>
        <c:crossAx val="28996352"/>
        <c:crosses val="autoZero"/>
        <c:auto val="1"/>
        <c:lblAlgn val="ctr"/>
        <c:lblOffset val="100"/>
        <c:noMultiLvlLbl val="0"/>
      </c:catAx>
      <c:valAx>
        <c:axId val="28996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8990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17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2674560"/>
        <c:axId val="32676096"/>
      </c:barChart>
      <c:catAx>
        <c:axId val="32674560"/>
        <c:scaling>
          <c:orientation val="maxMin"/>
        </c:scaling>
        <c:delete val="1"/>
        <c:axPos val="l"/>
        <c:majorTickMark val="out"/>
        <c:minorTickMark val="none"/>
        <c:tickLblPos val="none"/>
        <c:crossAx val="32676096"/>
        <c:crosses val="autoZero"/>
        <c:auto val="1"/>
        <c:lblAlgn val="ctr"/>
        <c:lblOffset val="100"/>
        <c:noMultiLvlLbl val="0"/>
      </c:catAx>
      <c:valAx>
        <c:axId val="326760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674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0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033728"/>
        <c:axId val="85035264"/>
      </c:barChart>
      <c:catAx>
        <c:axId val="85033728"/>
        <c:scaling>
          <c:orientation val="maxMin"/>
        </c:scaling>
        <c:delete val="1"/>
        <c:axPos val="l"/>
        <c:majorTickMark val="out"/>
        <c:minorTickMark val="none"/>
        <c:tickLblPos val="none"/>
        <c:crossAx val="85035264"/>
        <c:crosses val="autoZero"/>
        <c:auto val="1"/>
        <c:lblAlgn val="ctr"/>
        <c:lblOffset val="100"/>
        <c:noMultiLvlLbl val="0"/>
      </c:catAx>
      <c:valAx>
        <c:axId val="8503526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5033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10</c:v>
                </c:pt>
                <c:pt idx="1">
                  <c:v>0</c:v>
                </c:pt>
                <c:pt idx="2">
                  <c:v>3</c:v>
                </c:pt>
                <c:pt idx="3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05376"/>
        <c:axId val="88806912"/>
      </c:barChart>
      <c:catAx>
        <c:axId val="88805376"/>
        <c:scaling>
          <c:orientation val="maxMin"/>
        </c:scaling>
        <c:delete val="1"/>
        <c:axPos val="l"/>
        <c:majorTickMark val="out"/>
        <c:minorTickMark val="none"/>
        <c:tickLblPos val="none"/>
        <c:crossAx val="88806912"/>
        <c:crosses val="autoZero"/>
        <c:auto val="1"/>
        <c:lblAlgn val="ctr"/>
        <c:lblOffset val="100"/>
        <c:noMultiLvlLbl val="0"/>
      </c:catAx>
      <c:valAx>
        <c:axId val="888069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8805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2</c:v>
                </c:pt>
                <c:pt idx="1">
                  <c:v>5</c:v>
                </c:pt>
                <c:pt idx="2">
                  <c:v>13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46336"/>
        <c:axId val="88847872"/>
      </c:barChart>
      <c:catAx>
        <c:axId val="88846336"/>
        <c:scaling>
          <c:orientation val="maxMin"/>
        </c:scaling>
        <c:delete val="1"/>
        <c:axPos val="l"/>
        <c:majorTickMark val="out"/>
        <c:minorTickMark val="none"/>
        <c:tickLblPos val="none"/>
        <c:crossAx val="88847872"/>
        <c:crosses val="autoZero"/>
        <c:auto val="1"/>
        <c:lblAlgn val="ctr"/>
        <c:lblOffset val="100"/>
        <c:noMultiLvlLbl val="0"/>
      </c:catAx>
      <c:valAx>
        <c:axId val="888478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8846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117632"/>
        <c:axId val="92131712"/>
      </c:barChart>
      <c:catAx>
        <c:axId val="92117632"/>
        <c:scaling>
          <c:orientation val="maxMin"/>
        </c:scaling>
        <c:delete val="1"/>
        <c:axPos val="l"/>
        <c:majorTickMark val="out"/>
        <c:minorTickMark val="none"/>
        <c:tickLblPos val="none"/>
        <c:crossAx val="92131712"/>
        <c:crosses val="autoZero"/>
        <c:auto val="1"/>
        <c:lblAlgn val="ctr"/>
        <c:lblOffset val="100"/>
        <c:noMultiLvlLbl val="0"/>
      </c:catAx>
      <c:valAx>
        <c:axId val="921317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2117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3.9090909090909092</c:v>
                </c:pt>
                <c:pt idx="1">
                  <c:v>3.7272727272727271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0404608"/>
        <c:axId val="30406144"/>
      </c:barChart>
      <c:catAx>
        <c:axId val="30404608"/>
        <c:scaling>
          <c:orientation val="maxMin"/>
        </c:scaling>
        <c:delete val="1"/>
        <c:axPos val="l"/>
        <c:majorTickMark val="out"/>
        <c:minorTickMark val="none"/>
        <c:tickLblPos val="none"/>
        <c:crossAx val="30406144"/>
        <c:crosses val="autoZero"/>
        <c:auto val="1"/>
        <c:lblAlgn val="ctr"/>
        <c:lblOffset val="100"/>
        <c:noMultiLvlLbl val="0"/>
      </c:catAx>
      <c:valAx>
        <c:axId val="30406144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0404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11</c:v>
                </c:pt>
                <c:pt idx="1">
                  <c:v>6</c:v>
                </c:pt>
                <c:pt idx="2">
                  <c:v>10</c:v>
                </c:pt>
                <c:pt idx="3">
                  <c:v>14</c:v>
                </c:pt>
                <c:pt idx="4">
                  <c:v>13</c:v>
                </c:pt>
                <c:pt idx="5">
                  <c:v>4</c:v>
                </c:pt>
                <c:pt idx="6">
                  <c:v>9</c:v>
                </c:pt>
                <c:pt idx="7">
                  <c:v>16</c:v>
                </c:pt>
                <c:pt idx="8">
                  <c:v>9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4</c:v>
                </c:pt>
                <c:pt idx="1">
                  <c:v>9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10</c:v>
                </c:pt>
                <c:pt idx="6">
                  <c:v>5</c:v>
                </c:pt>
                <c:pt idx="7">
                  <c:v>1</c:v>
                </c:pt>
                <c:pt idx="8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0776704"/>
        <c:axId val="30790784"/>
      </c:barChart>
      <c:catAx>
        <c:axId val="307767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790784"/>
        <c:crosses val="autoZero"/>
        <c:auto val="1"/>
        <c:lblAlgn val="ctr"/>
        <c:lblOffset val="100"/>
        <c:noMultiLvlLbl val="0"/>
      </c:catAx>
      <c:valAx>
        <c:axId val="30790784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07767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4998125234345708E-7"/>
                  <c:y val="-5.14784091940902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047619047619048E-3"/>
                  <c:y val="-4.6331419519281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095238095238095E-3"/>
                  <c:y val="-4.8905218372614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7.6999999999999999E-2</c:v>
                </c:pt>
                <c:pt idx="1">
                  <c:v>0.08</c:v>
                </c:pt>
                <c:pt idx="2">
                  <c:v>7.6999999999999999E-2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5.7142857142857143E-3"/>
                  <c:y val="-4.89046103407572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0.08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6188976377952753E-3"/>
                  <c:y val="-5.14782065168043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142857142857144E-2"/>
                  <c:y val="-4.633040613285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190326209223918E-2"/>
                  <c:y val="-4.8904204986185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0.115</c:v>
                </c:pt>
                <c:pt idx="1">
                  <c:v>0.16</c:v>
                </c:pt>
                <c:pt idx="2">
                  <c:v>0.23100000000000001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952380952380952E-2"/>
                  <c:y val="-4.8904407663471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6666666666666666E-2"/>
                  <c:y val="-4.7607475711154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571128608923885E-2"/>
                  <c:y val="-5.08314632975756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0.308</c:v>
                </c:pt>
                <c:pt idx="1">
                  <c:v>0.32</c:v>
                </c:pt>
                <c:pt idx="2">
                  <c:v>0.192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524874390701162"/>
                  <c:y val="-4.8908055854617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5392125984251962E-2"/>
                  <c:y val="-4.63302034555666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907521559805025"/>
                  <c:y val="-5.12534374067684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0.5</c:v>
                </c:pt>
                <c:pt idx="1">
                  <c:v>0.36</c:v>
                </c:pt>
                <c:pt idx="2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0896128"/>
        <c:axId val="30897664"/>
      </c:barChart>
      <c:catAx>
        <c:axId val="308961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897664"/>
        <c:crosses val="autoZero"/>
        <c:auto val="1"/>
        <c:lblAlgn val="ctr"/>
        <c:lblOffset val="100"/>
        <c:noMultiLvlLbl val="0"/>
      </c:catAx>
      <c:valAx>
        <c:axId val="308976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8961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4.2666666666666666</c:v>
                </c:pt>
                <c:pt idx="1">
                  <c:v>4.2</c:v>
                </c:pt>
                <c:pt idx="2">
                  <c:v>4.333333333333333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1999104"/>
        <c:axId val="32000640"/>
      </c:barChart>
      <c:catAx>
        <c:axId val="319991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000640"/>
        <c:crosses val="autoZero"/>
        <c:auto val="1"/>
        <c:lblAlgn val="ctr"/>
        <c:lblOffset val="100"/>
        <c:noMultiLvlLbl val="0"/>
      </c:catAx>
      <c:valAx>
        <c:axId val="32000640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1999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4562647754137114E-3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041765169424748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032184806686399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56264775413711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7.0999999999999994E-2</c:v>
                </c:pt>
                <c:pt idx="1">
                  <c:v>4.4999999999999998E-2</c:v>
                </c:pt>
                <c:pt idx="2">
                  <c:v>9.5000000000000001E-2</c:v>
                </c:pt>
                <c:pt idx="3">
                  <c:v>0.107</c:v>
                </c:pt>
                <c:pt idx="4">
                  <c:v>0.107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3041765169424748E-3"/>
                  <c:y val="-4.4443603808923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4562647754137114E-3"/>
                  <c:y val="-4.444327051730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9.4562647754137686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3.5999999999999997E-2</c:v>
                </c:pt>
                <c:pt idx="1">
                  <c:v>9.0999999999999998E-2</c:v>
                </c:pt>
                <c:pt idx="2">
                  <c:v>0</c:v>
                </c:pt>
                <c:pt idx="3">
                  <c:v>0</c:v>
                </c:pt>
                <c:pt idx="4">
                  <c:v>0.107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62647754137686E-3"/>
                  <c:y val="-4.444327051730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0015884539255288E-2"/>
                  <c:y val="-4.5619956568769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608353033885007E-2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8802206461780922E-3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8802206461780922E-3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0.107</c:v>
                </c:pt>
                <c:pt idx="1">
                  <c:v>0.22700000000000001</c:v>
                </c:pt>
                <c:pt idx="2">
                  <c:v>9.5000000000000001E-2</c:v>
                </c:pt>
                <c:pt idx="3">
                  <c:v>0.107</c:v>
                </c:pt>
                <c:pt idx="4">
                  <c:v>0.107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083573773136512E-2"/>
                  <c:y val="-4.35030548676324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834391268467331E-2"/>
                  <c:y val="-4.44427705798823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143755080260357"/>
                  <c:y val="-4.5620956443618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6193853427895979E-2"/>
                  <c:y val="-4.4443103871498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8802206461780922E-3"/>
                  <c:y val="-4.65596722810194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0.28599999999999998</c:v>
                </c:pt>
                <c:pt idx="1">
                  <c:v>0.40899999999999997</c:v>
                </c:pt>
                <c:pt idx="2">
                  <c:v>0.52400000000000002</c:v>
                </c:pt>
                <c:pt idx="3">
                  <c:v>0.32100000000000001</c:v>
                </c:pt>
                <c:pt idx="4">
                  <c:v>0.107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298933378008599"/>
                  <c:y val="-4.56199565687694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9400979132927533E-2"/>
                  <c:y val="-4.6560172218443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511711745251819E-2"/>
                  <c:y val="-4.4443103871498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528756600460404"/>
                  <c:y val="-4.5620289860385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200598152181331"/>
                  <c:y val="-4.45765871638399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</c:v>
                </c:pt>
                <c:pt idx="1">
                  <c:v>0.22700000000000001</c:v>
                </c:pt>
                <c:pt idx="2">
                  <c:v>0.28599999999999998</c:v>
                </c:pt>
                <c:pt idx="3">
                  <c:v>0.46400000000000002</c:v>
                </c:pt>
                <c:pt idx="4">
                  <c:v>0.57099999999999995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432640"/>
        <c:axId val="30450816"/>
      </c:barChart>
      <c:catAx>
        <c:axId val="304326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450816"/>
        <c:crosses val="autoZero"/>
        <c:auto val="1"/>
        <c:lblAlgn val="ctr"/>
        <c:lblOffset val="100"/>
        <c:noMultiLvlLbl val="0"/>
      </c:catAx>
      <c:valAx>
        <c:axId val="3045081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432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</c:v>
                </c:pt>
                <c:pt idx="1">
                  <c:v>3.6666666666666665</c:v>
                </c:pt>
                <c:pt idx="2">
                  <c:v>3.9230769230769229</c:v>
                </c:pt>
                <c:pt idx="3">
                  <c:v>4.5333333333333332</c:v>
                </c:pt>
                <c:pt idx="4">
                  <c:v>4.0666666666666664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695936"/>
        <c:axId val="30643328"/>
      </c:barChart>
      <c:catAx>
        <c:axId val="2869593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643328"/>
        <c:crosses val="autoZero"/>
        <c:auto val="1"/>
        <c:lblAlgn val="ctr"/>
        <c:lblOffset val="100"/>
        <c:noMultiLvlLbl val="0"/>
      </c:catAx>
      <c:valAx>
        <c:axId val="3064332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286959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0.32142857142857145</c:v>
                </c:pt>
                <c:pt idx="1">
                  <c:v>0.25900000000000001</c:v>
                </c:pt>
                <c:pt idx="2">
                  <c:v>0.26900000000000002</c:v>
                </c:pt>
                <c:pt idx="3">
                  <c:v>0.16700000000000001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0.17857142857142858</c:v>
                </c:pt>
                <c:pt idx="1">
                  <c:v>0.222</c:v>
                </c:pt>
                <c:pt idx="2">
                  <c:v>0.23100000000000001</c:v>
                </c:pt>
                <c:pt idx="3">
                  <c:v>0.375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0.21428571428571427</c:v>
                </c:pt>
                <c:pt idx="1">
                  <c:v>0.185</c:v>
                </c:pt>
                <c:pt idx="2">
                  <c:v>0.23100000000000001</c:v>
                </c:pt>
                <c:pt idx="3">
                  <c:v>0.33300000000000002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0.25</c:v>
                </c:pt>
                <c:pt idx="1">
                  <c:v>0.33300000000000002</c:v>
                </c:pt>
                <c:pt idx="2">
                  <c:v>0.26900000000000002</c:v>
                </c:pt>
                <c:pt idx="3">
                  <c:v>0.125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3.5714285714285712E-2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402048"/>
        <c:axId val="32416128"/>
      </c:barChart>
      <c:catAx>
        <c:axId val="324020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2416128"/>
        <c:crosses val="autoZero"/>
        <c:auto val="1"/>
        <c:lblAlgn val="ctr"/>
        <c:lblOffset val="100"/>
        <c:noMultiLvlLbl val="0"/>
      </c:catAx>
      <c:valAx>
        <c:axId val="3241612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402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631571676810098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7719286128016844E-3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035085780482693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6.0999999999999999E-2</c:v>
                </c:pt>
                <c:pt idx="1">
                  <c:v>3.1E-2</c:v>
                </c:pt>
                <c:pt idx="2">
                  <c:v>3.3000000000000002E-2</c:v>
                </c:pt>
                <c:pt idx="3">
                  <c:v>0.125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526176194753944E-2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78947150304303E-2"/>
                  <c:y val="-4.105464089716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2631571676810098E-3"/>
                  <c:y val="-4.1054486957458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7717904721936087E-3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0.121</c:v>
                </c:pt>
                <c:pt idx="1">
                  <c:v>3.1E-2</c:v>
                </c:pt>
                <c:pt idx="2">
                  <c:v>0.1</c:v>
                </c:pt>
                <c:pt idx="3">
                  <c:v>8.3000000000000004E-2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0350871618887743E-2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315647697796974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6140204981322696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754384341154256"/>
                  <c:y val="-4.10541790780551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0.21199999999999999</c:v>
                </c:pt>
                <c:pt idx="1">
                  <c:v>0.156</c:v>
                </c:pt>
                <c:pt idx="2">
                  <c:v>0.26700000000000002</c:v>
                </c:pt>
                <c:pt idx="3">
                  <c:v>0.45800000000000002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368276368521013E-2"/>
                  <c:y val="-4.1052793620738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2456128960335828E-2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9824557283525725E-2"/>
                  <c:y val="-4.1054486957458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54371908499542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0.21199999999999999</c:v>
                </c:pt>
                <c:pt idx="1">
                  <c:v>0.34399999999999997</c:v>
                </c:pt>
                <c:pt idx="2">
                  <c:v>0.16700000000000001</c:v>
                </c:pt>
                <c:pt idx="3">
                  <c:v>0.125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695384763726389E-2"/>
                  <c:y val="-4.3006442376521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285921911048223"/>
                  <c:y val="-4.30067502559247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041440662875997"/>
                  <c:y val="-4.10517160428260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658510891212882E-2"/>
                  <c:y val="-4.300936723085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0.39400000000000002</c:v>
                </c:pt>
                <c:pt idx="1">
                  <c:v>0.438</c:v>
                </c:pt>
                <c:pt idx="2">
                  <c:v>0.433</c:v>
                </c:pt>
                <c:pt idx="3">
                  <c:v>0.20799999999999999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2156672"/>
        <c:axId val="32174848"/>
      </c:barChart>
      <c:catAx>
        <c:axId val="321566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174848"/>
        <c:crosses val="autoZero"/>
        <c:auto val="1"/>
        <c:lblAlgn val="ctr"/>
        <c:lblOffset val="100"/>
        <c:noMultiLvlLbl val="0"/>
      </c:catAx>
      <c:valAx>
        <c:axId val="321748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1566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4,2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89" sqref="V89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6" t="s">
        <v>69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9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60" t="s">
        <v>72</v>
      </c>
      <c r="M8" s="61">
        <v>4.2000000000000003E-2</v>
      </c>
      <c r="N8" s="61">
        <v>8.3000000000000004E-2</v>
      </c>
      <c r="O8" s="61">
        <v>0.25</v>
      </c>
      <c r="P8" s="61">
        <v>0.29199999999999998</v>
      </c>
      <c r="Q8" s="61">
        <v>0.33300000000000002</v>
      </c>
      <c r="R8" s="62">
        <f>(1*1+2*2+6*3+7*4+8*5)/24</f>
        <v>3.7916666666666665</v>
      </c>
      <c r="S8" s="3"/>
      <c r="T8" s="2"/>
    </row>
    <row r="9" spans="1:20" x14ac:dyDescent="0.25">
      <c r="K9" s="2"/>
      <c r="L9" s="3" t="s">
        <v>0</v>
      </c>
      <c r="M9" s="61">
        <v>0.20799999999999999</v>
      </c>
      <c r="N9" s="61">
        <v>8.3000000000000004E-2</v>
      </c>
      <c r="O9" s="61">
        <v>0.125</v>
      </c>
      <c r="P9" s="61">
        <v>0.16700000000000001</v>
      </c>
      <c r="Q9" s="61">
        <v>0.41699999999999998</v>
      </c>
      <c r="R9" s="62">
        <f>(5*1+2*2+3*3+4*4+10*5)/24</f>
        <v>3.5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3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3"/>
      <c r="M31" s="60" t="s">
        <v>73</v>
      </c>
      <c r="N31" s="61">
        <v>0</v>
      </c>
      <c r="O31" s="61">
        <v>0</v>
      </c>
      <c r="P31" s="61">
        <v>0.36399999999999999</v>
      </c>
      <c r="Q31" s="61">
        <v>0.36399999999999999</v>
      </c>
      <c r="R31" s="61">
        <v>0.27300000000000002</v>
      </c>
      <c r="S31" s="62">
        <f>(0*1+0*2+4*3+4*4+3*5)/11</f>
        <v>3.9090909090909092</v>
      </c>
      <c r="T31" s="2"/>
      <c r="U31" s="2"/>
    </row>
    <row r="32" spans="11:21" x14ac:dyDescent="0.25">
      <c r="K32" s="2"/>
      <c r="L32" s="3"/>
      <c r="M32" s="3" t="s">
        <v>0</v>
      </c>
      <c r="N32" s="61">
        <v>0.182</v>
      </c>
      <c r="O32" s="61">
        <v>0</v>
      </c>
      <c r="P32" s="61">
        <v>0.182</v>
      </c>
      <c r="Q32" s="61">
        <v>0.182</v>
      </c>
      <c r="R32" s="61">
        <v>0.45500000000000002</v>
      </c>
      <c r="S32" s="62">
        <f>(2*1+0*2+2*3+2*4+5*5)/11</f>
        <v>3.7272727272727271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3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63">
        <v>11</v>
      </c>
      <c r="P46" s="63">
        <v>4</v>
      </c>
      <c r="Q46" s="3"/>
      <c r="R46" s="2"/>
      <c r="S46" s="2"/>
    </row>
    <row r="47" spans="11:21" x14ac:dyDescent="0.25">
      <c r="M47" s="2"/>
      <c r="N47" s="3">
        <v>2</v>
      </c>
      <c r="O47" s="63">
        <v>6</v>
      </c>
      <c r="P47" s="63">
        <v>9</v>
      </c>
      <c r="Q47" s="3"/>
      <c r="R47" s="2"/>
      <c r="S47" s="2"/>
    </row>
    <row r="48" spans="11:21" x14ac:dyDescent="0.25">
      <c r="M48" s="2"/>
      <c r="N48" s="3">
        <v>3</v>
      </c>
      <c r="O48" s="63">
        <v>10</v>
      </c>
      <c r="P48" s="63">
        <v>4</v>
      </c>
      <c r="Q48" s="3"/>
      <c r="R48" s="2"/>
      <c r="S48" s="2"/>
    </row>
    <row r="49" spans="13:19" x14ac:dyDescent="0.25">
      <c r="M49" s="2"/>
      <c r="N49" s="3">
        <v>4</v>
      </c>
      <c r="O49" s="63">
        <v>14</v>
      </c>
      <c r="P49" s="63">
        <v>4</v>
      </c>
      <c r="Q49" s="3"/>
      <c r="R49" s="2"/>
      <c r="S49" s="2"/>
    </row>
    <row r="50" spans="13:19" x14ac:dyDescent="0.25">
      <c r="M50" s="2"/>
      <c r="N50" s="3">
        <v>5</v>
      </c>
      <c r="O50" s="63">
        <v>13</v>
      </c>
      <c r="P50" s="63">
        <v>6</v>
      </c>
      <c r="Q50" s="3"/>
      <c r="R50" s="2"/>
      <c r="S50" s="2"/>
    </row>
    <row r="51" spans="13:19" x14ac:dyDescent="0.25">
      <c r="M51" s="2"/>
      <c r="N51" s="3">
        <v>6</v>
      </c>
      <c r="O51" s="63">
        <v>4</v>
      </c>
      <c r="P51" s="63">
        <v>10</v>
      </c>
      <c r="Q51" s="3"/>
      <c r="R51" s="2"/>
      <c r="S51" s="2"/>
    </row>
    <row r="52" spans="13:19" x14ac:dyDescent="0.25">
      <c r="M52" s="2"/>
      <c r="N52" s="3">
        <v>7</v>
      </c>
      <c r="O52" s="63">
        <v>9</v>
      </c>
      <c r="P52" s="63">
        <v>5</v>
      </c>
      <c r="Q52" s="3"/>
      <c r="R52" s="2"/>
      <c r="S52" s="2"/>
    </row>
    <row r="53" spans="13:19" x14ac:dyDescent="0.25">
      <c r="M53" s="2"/>
      <c r="N53" s="3">
        <v>8</v>
      </c>
      <c r="O53" s="63">
        <v>16</v>
      </c>
      <c r="P53" s="63">
        <v>1</v>
      </c>
      <c r="Q53" s="3"/>
      <c r="R53" s="2"/>
      <c r="S53" s="2"/>
    </row>
    <row r="54" spans="13:19" x14ac:dyDescent="0.25">
      <c r="M54" s="2"/>
      <c r="N54" s="3">
        <v>9</v>
      </c>
      <c r="O54" s="63">
        <v>9</v>
      </c>
      <c r="P54" s="63">
        <v>5</v>
      </c>
      <c r="Q54" s="3"/>
      <c r="R54" s="2"/>
      <c r="S54" s="2"/>
    </row>
    <row r="55" spans="13:19" x14ac:dyDescent="0.25">
      <c r="M55" s="2"/>
      <c r="N55" s="2"/>
      <c r="O55" s="2"/>
      <c r="P55" s="2"/>
      <c r="Q55" s="2"/>
      <c r="R55" s="2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W79" sqref="W79"/>
    </sheetView>
  </sheetViews>
  <sheetFormatPr defaultRowHeight="15" x14ac:dyDescent="0.25"/>
  <sheetData>
    <row r="2" spans="1:23" ht="27.75" customHeight="1" x14ac:dyDescent="0.35">
      <c r="A2" s="36" t="s">
        <v>70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8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3"/>
      <c r="W10" s="2"/>
    </row>
    <row r="11" spans="1:23" x14ac:dyDescent="0.25">
      <c r="M11" s="3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3"/>
      <c r="N12" s="60">
        <v>1</v>
      </c>
      <c r="O12" s="61">
        <v>7.6999999999999999E-2</v>
      </c>
      <c r="P12" s="61">
        <v>0</v>
      </c>
      <c r="Q12" s="61">
        <v>0.115</v>
      </c>
      <c r="R12" s="61">
        <v>0.308</v>
      </c>
      <c r="S12" s="61">
        <v>0.5</v>
      </c>
      <c r="T12" s="62">
        <f>(2*1+0*2+3*3+8*4+13*5)/26</f>
        <v>4.1538461538461542</v>
      </c>
      <c r="U12" s="2"/>
      <c r="V12" s="3"/>
      <c r="W12" s="2"/>
    </row>
    <row r="13" spans="1:23" x14ac:dyDescent="0.25">
      <c r="M13" s="3"/>
      <c r="N13" s="3">
        <v>2</v>
      </c>
      <c r="O13" s="61">
        <v>0.08</v>
      </c>
      <c r="P13" s="61">
        <v>0.08</v>
      </c>
      <c r="Q13" s="61">
        <v>0.16</v>
      </c>
      <c r="R13" s="61">
        <v>0.32</v>
      </c>
      <c r="S13" s="61">
        <v>0.36</v>
      </c>
      <c r="T13" s="62">
        <f>(2*1+2*2+4*3+8*4+9*5)/25</f>
        <v>3.8</v>
      </c>
      <c r="U13" s="2"/>
      <c r="V13" s="3"/>
      <c r="W13" s="2"/>
    </row>
    <row r="14" spans="1:23" x14ac:dyDescent="0.25">
      <c r="M14" s="3"/>
      <c r="N14" s="3">
        <v>3</v>
      </c>
      <c r="O14" s="61">
        <v>7.6999999999999999E-2</v>
      </c>
      <c r="P14" s="61">
        <v>0</v>
      </c>
      <c r="Q14" s="61">
        <v>0.23100000000000001</v>
      </c>
      <c r="R14" s="61">
        <v>0.192</v>
      </c>
      <c r="S14" s="61">
        <v>0.5</v>
      </c>
      <c r="T14" s="62">
        <f>(2*1+0*2+6*3+5*4+13*5)/26</f>
        <v>4.0384615384615383</v>
      </c>
      <c r="U14" s="2"/>
      <c r="V14" s="3"/>
      <c r="W14" s="2"/>
    </row>
    <row r="15" spans="1:23" x14ac:dyDescent="0.25">
      <c r="M15" s="3"/>
      <c r="N15" s="3"/>
      <c r="O15" s="3"/>
      <c r="P15" s="3"/>
      <c r="Q15" s="3"/>
      <c r="R15" s="3"/>
      <c r="S15" s="3"/>
      <c r="T15" s="3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3"/>
      <c r="P40" s="3"/>
      <c r="Q40" s="3"/>
      <c r="R40" s="3"/>
      <c r="S40" s="3"/>
      <c r="T40" s="3"/>
      <c r="U40" s="3"/>
      <c r="V40" s="3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2"/>
    </row>
    <row r="42" spans="13:23" x14ac:dyDescent="0.25">
      <c r="M42" s="2"/>
      <c r="N42" s="2"/>
      <c r="O42" s="60">
        <v>1</v>
      </c>
      <c r="P42" s="61">
        <v>6.7000000000000004E-2</v>
      </c>
      <c r="Q42" s="61">
        <v>0</v>
      </c>
      <c r="R42" s="61">
        <v>6.7000000000000004E-2</v>
      </c>
      <c r="S42" s="61">
        <v>0.33300000000000002</v>
      </c>
      <c r="T42" s="61">
        <v>0.53300000000000003</v>
      </c>
      <c r="U42" s="62">
        <f>(1*1+0*2+1*3+5*4+8*5)/15</f>
        <v>4.2666666666666666</v>
      </c>
      <c r="V42" s="3"/>
      <c r="W42" s="2"/>
    </row>
    <row r="43" spans="13:23" x14ac:dyDescent="0.25">
      <c r="M43" s="2"/>
      <c r="N43" s="2"/>
      <c r="O43" s="3">
        <v>2</v>
      </c>
      <c r="P43" s="61">
        <v>0</v>
      </c>
      <c r="Q43" s="61">
        <v>6.7000000000000004E-2</v>
      </c>
      <c r="R43" s="61">
        <v>6.7000000000000004E-2</v>
      </c>
      <c r="S43" s="61">
        <v>0.46700000000000003</v>
      </c>
      <c r="T43" s="61">
        <v>0.4</v>
      </c>
      <c r="U43" s="62">
        <f>(0*1+1*2+1*3+7*4+6*5)/15</f>
        <v>4.2</v>
      </c>
      <c r="V43" s="3"/>
      <c r="W43" s="2"/>
    </row>
    <row r="44" spans="13:23" x14ac:dyDescent="0.25">
      <c r="M44" s="2"/>
      <c r="N44" s="2"/>
      <c r="O44" s="3">
        <v>3</v>
      </c>
      <c r="P44" s="61">
        <v>6.7000000000000004E-2</v>
      </c>
      <c r="Q44" s="61">
        <v>0</v>
      </c>
      <c r="R44" s="61">
        <v>0.13300000000000001</v>
      </c>
      <c r="S44" s="61">
        <v>0.13300000000000001</v>
      </c>
      <c r="T44" s="61">
        <v>0.66700000000000004</v>
      </c>
      <c r="U44" s="62">
        <f>(1*1+0*2+2*3+2*4+10*5)/15</f>
        <v>4.333333333333333</v>
      </c>
      <c r="V44" s="3"/>
      <c r="W44" s="2"/>
    </row>
    <row r="45" spans="13:23" x14ac:dyDescent="0.25">
      <c r="M45" s="2"/>
      <c r="N45" s="2"/>
      <c r="O45" s="3"/>
      <c r="P45" s="3"/>
      <c r="Q45" s="3"/>
      <c r="R45" s="3"/>
      <c r="S45" s="3"/>
      <c r="T45" s="3"/>
      <c r="U45" s="3"/>
      <c r="V45" s="3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04" sqref="AA104"/>
    </sheetView>
  </sheetViews>
  <sheetFormatPr defaultRowHeight="15" x14ac:dyDescent="0.25"/>
  <sheetData>
    <row r="2" spans="1:21" ht="31.5" customHeight="1" x14ac:dyDescent="0.35">
      <c r="A2" s="36" t="s">
        <v>71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3"/>
      <c r="K7" s="3"/>
      <c r="L7" s="3"/>
      <c r="M7" s="3"/>
      <c r="N7" s="3"/>
      <c r="O7" s="3"/>
      <c r="P7" s="3"/>
      <c r="Q7" s="3"/>
      <c r="R7" s="3"/>
      <c r="S7" s="3"/>
      <c r="T7" s="2"/>
      <c r="U7" s="3"/>
    </row>
    <row r="8" spans="1:21" x14ac:dyDescent="0.25"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2"/>
      <c r="U8" s="3"/>
    </row>
    <row r="9" spans="1:21" x14ac:dyDescent="0.25"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3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3"/>
      <c r="K11" s="3"/>
      <c r="L11" s="3"/>
      <c r="M11" s="60">
        <v>1</v>
      </c>
      <c r="N11" s="61">
        <v>7.0999999999999994E-2</v>
      </c>
      <c r="O11" s="61">
        <v>3.5999999999999997E-2</v>
      </c>
      <c r="P11" s="61">
        <v>0.107</v>
      </c>
      <c r="Q11" s="61">
        <v>0.28599999999999998</v>
      </c>
      <c r="R11" s="61">
        <v>0.5</v>
      </c>
      <c r="S11" s="62">
        <f>(2*1+1*2+3*3+8*4+14*5)/28</f>
        <v>4.1071428571428568</v>
      </c>
      <c r="T11" s="2"/>
      <c r="U11" s="3"/>
    </row>
    <row r="12" spans="1:21" x14ac:dyDescent="0.25">
      <c r="I12" s="3"/>
      <c r="J12" s="3"/>
      <c r="K12" s="3"/>
      <c r="L12" s="3"/>
      <c r="M12" s="3">
        <v>2</v>
      </c>
      <c r="N12" s="61">
        <v>4.4999999999999998E-2</v>
      </c>
      <c r="O12" s="61">
        <v>9.0999999999999998E-2</v>
      </c>
      <c r="P12" s="61">
        <v>0.22700000000000001</v>
      </c>
      <c r="Q12" s="61">
        <v>0.40899999999999997</v>
      </c>
      <c r="R12" s="61">
        <v>0.22700000000000001</v>
      </c>
      <c r="S12" s="62">
        <f>(1*1+2*2+5*3+9*4+5*5)/22</f>
        <v>3.6818181818181817</v>
      </c>
      <c r="T12" s="2"/>
      <c r="U12" s="3"/>
    </row>
    <row r="13" spans="1:21" x14ac:dyDescent="0.25">
      <c r="I13" s="3"/>
      <c r="J13" s="3"/>
      <c r="K13" s="3"/>
      <c r="L13" s="3"/>
      <c r="M13" s="3">
        <v>3</v>
      </c>
      <c r="N13" s="61">
        <v>9.5000000000000001E-2</v>
      </c>
      <c r="O13" s="61">
        <v>0</v>
      </c>
      <c r="P13" s="61">
        <v>9.5000000000000001E-2</v>
      </c>
      <c r="Q13" s="61">
        <v>0.52400000000000002</v>
      </c>
      <c r="R13" s="61">
        <v>0.28599999999999998</v>
      </c>
      <c r="S13" s="62">
        <f>(2*1+0*2+2*3+11*4+6*5)/21</f>
        <v>3.9047619047619047</v>
      </c>
      <c r="T13" s="2"/>
      <c r="U13" s="3"/>
    </row>
    <row r="14" spans="1:21" x14ac:dyDescent="0.25">
      <c r="I14" s="3"/>
      <c r="J14" s="3"/>
      <c r="K14" s="3"/>
      <c r="L14" s="3"/>
      <c r="M14" s="3">
        <v>4</v>
      </c>
      <c r="N14" s="61">
        <v>0.107</v>
      </c>
      <c r="O14" s="61">
        <v>0</v>
      </c>
      <c r="P14" s="61">
        <v>0.107</v>
      </c>
      <c r="Q14" s="61">
        <v>0.32100000000000001</v>
      </c>
      <c r="R14" s="61">
        <v>0.46400000000000002</v>
      </c>
      <c r="S14" s="62">
        <f>(3*1+0*2+3*3+9*4+13*5)/28</f>
        <v>4.0357142857142856</v>
      </c>
      <c r="T14" s="2"/>
      <c r="U14" s="3"/>
    </row>
    <row r="15" spans="1:21" x14ac:dyDescent="0.25">
      <c r="I15" s="3"/>
      <c r="J15" s="3"/>
      <c r="K15" s="3"/>
      <c r="L15" s="3"/>
      <c r="M15" s="3">
        <v>5</v>
      </c>
      <c r="N15" s="61">
        <v>0.107</v>
      </c>
      <c r="O15" s="61">
        <v>0.107</v>
      </c>
      <c r="P15" s="61">
        <v>0.107</v>
      </c>
      <c r="Q15" s="61">
        <v>0.107</v>
      </c>
      <c r="R15" s="61">
        <v>0.57099999999999995</v>
      </c>
      <c r="S15" s="62">
        <f>(3*1+3*2+3*3+3*4+16*5)/28</f>
        <v>3.9285714285714284</v>
      </c>
      <c r="T15" s="2"/>
      <c r="U15" s="3"/>
    </row>
    <row r="16" spans="1:21" x14ac:dyDescent="0.25"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3"/>
      <c r="Q47" s="3"/>
      <c r="R47" s="3"/>
      <c r="S47" s="3"/>
      <c r="T47" s="3"/>
      <c r="U47" s="3"/>
      <c r="V47" s="3"/>
      <c r="W47" s="3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2"/>
      <c r="Y48" s="2"/>
      <c r="Z48" s="3"/>
    </row>
    <row r="49" spans="14:26" x14ac:dyDescent="0.25">
      <c r="N49" s="2"/>
      <c r="O49" s="2"/>
      <c r="P49" s="60">
        <v>1</v>
      </c>
      <c r="Q49" s="61">
        <v>6.7000000000000004E-2</v>
      </c>
      <c r="R49" s="61">
        <v>6.7000000000000004E-2</v>
      </c>
      <c r="S49" s="61">
        <v>0.13300000000000001</v>
      </c>
      <c r="T49" s="61">
        <v>0.26700000000000002</v>
      </c>
      <c r="U49" s="61">
        <v>0.46700000000000003</v>
      </c>
      <c r="V49" s="62">
        <f>(1*1+1*2+2*3+4*4+7*5)/15</f>
        <v>4</v>
      </c>
      <c r="W49" s="3"/>
      <c r="X49" s="2"/>
      <c r="Y49" s="2"/>
      <c r="Z49" s="3"/>
    </row>
    <row r="50" spans="14:26" x14ac:dyDescent="0.25">
      <c r="N50" s="2"/>
      <c r="O50" s="2"/>
      <c r="P50" s="3">
        <v>2</v>
      </c>
      <c r="Q50" s="61">
        <v>0</v>
      </c>
      <c r="R50" s="61">
        <v>8.3000000000000004E-2</v>
      </c>
      <c r="S50" s="61">
        <v>0.33300000000000002</v>
      </c>
      <c r="T50" s="61">
        <v>0.41699999999999998</v>
      </c>
      <c r="U50" s="61">
        <v>0.16700000000000001</v>
      </c>
      <c r="V50" s="62">
        <f>(0*1+1*2+4*3+5*4+2*5)/12</f>
        <v>3.6666666666666665</v>
      </c>
      <c r="W50" s="3"/>
      <c r="X50" s="2"/>
      <c r="Y50" s="2"/>
      <c r="Z50" s="3"/>
    </row>
    <row r="51" spans="14:26" x14ac:dyDescent="0.25">
      <c r="N51" s="2"/>
      <c r="O51" s="2"/>
      <c r="P51" s="3">
        <v>3</v>
      </c>
      <c r="Q51" s="61">
        <v>7.6999999999999999E-2</v>
      </c>
      <c r="R51" s="61">
        <v>0</v>
      </c>
      <c r="S51" s="61">
        <v>0.154</v>
      </c>
      <c r="T51" s="61">
        <v>0.46200000000000002</v>
      </c>
      <c r="U51" s="61">
        <v>0.308</v>
      </c>
      <c r="V51" s="62">
        <f>(1*1+0*2+2*3+6*4+4*5)/13</f>
        <v>3.9230769230769229</v>
      </c>
      <c r="W51" s="3"/>
      <c r="X51" s="2"/>
      <c r="Y51" s="2"/>
      <c r="Z51" s="3"/>
    </row>
    <row r="52" spans="14:26" x14ac:dyDescent="0.25">
      <c r="N52" s="2"/>
      <c r="O52" s="2"/>
      <c r="P52" s="3">
        <v>4</v>
      </c>
      <c r="Q52" s="61">
        <v>0</v>
      </c>
      <c r="R52" s="61">
        <v>0</v>
      </c>
      <c r="S52" s="61">
        <v>0.13300000000000001</v>
      </c>
      <c r="T52" s="61">
        <v>0.2</v>
      </c>
      <c r="U52" s="61">
        <v>0.66700000000000004</v>
      </c>
      <c r="V52" s="62">
        <f>(0*1+0*2+2*3+3*4+10*5)/15</f>
        <v>4.5333333333333332</v>
      </c>
      <c r="W52" s="3"/>
      <c r="X52" s="2"/>
      <c r="Y52" s="2"/>
      <c r="Z52" s="3"/>
    </row>
    <row r="53" spans="14:26" x14ac:dyDescent="0.25">
      <c r="N53" s="2"/>
      <c r="O53" s="2"/>
      <c r="P53" s="3">
        <v>5</v>
      </c>
      <c r="Q53" s="61">
        <v>0.13300000000000001</v>
      </c>
      <c r="R53" s="61">
        <v>6.7000000000000004E-2</v>
      </c>
      <c r="S53" s="61">
        <v>6.7000000000000004E-2</v>
      </c>
      <c r="T53" s="61">
        <v>6.7000000000000004E-2</v>
      </c>
      <c r="U53" s="61">
        <v>0.66700000000000004</v>
      </c>
      <c r="V53" s="62">
        <f>(2*1+1*2+1*3+1*4+10*5)/15</f>
        <v>4.0666666666666664</v>
      </c>
      <c r="W53" s="3"/>
      <c r="X53" s="2"/>
      <c r="Y53" s="2"/>
      <c r="Z53" s="3"/>
    </row>
    <row r="54" spans="14:26" x14ac:dyDescent="0.25">
      <c r="N54" s="2"/>
      <c r="O54" s="2"/>
      <c r="P54" s="3"/>
      <c r="Q54" s="3"/>
      <c r="R54" s="3"/>
      <c r="S54" s="3"/>
      <c r="T54" s="3"/>
      <c r="U54" s="3"/>
      <c r="V54" s="3"/>
      <c r="W54" s="3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2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3"/>
      <c r="X76" s="3"/>
      <c r="Y76" s="2"/>
    </row>
    <row r="77" spans="15:25" x14ac:dyDescent="0.25">
      <c r="O77" s="2"/>
      <c r="P77" s="2"/>
      <c r="Q77" s="3" t="s">
        <v>6</v>
      </c>
      <c r="R77" s="61">
        <f>9/R83</f>
        <v>0.32142857142857145</v>
      </c>
      <c r="S77" s="61">
        <v>0.25900000000000001</v>
      </c>
      <c r="T77" s="61">
        <v>0.26900000000000002</v>
      </c>
      <c r="U77" s="61">
        <v>0.16700000000000001</v>
      </c>
      <c r="V77" s="61">
        <v>0</v>
      </c>
      <c r="W77" s="3"/>
      <c r="X77" s="3"/>
      <c r="Y77" s="2"/>
    </row>
    <row r="78" spans="15:25" x14ac:dyDescent="0.25">
      <c r="O78" s="2"/>
      <c r="P78" s="2"/>
      <c r="Q78" s="3" t="s">
        <v>7</v>
      </c>
      <c r="R78" s="61">
        <f>5/R83</f>
        <v>0.17857142857142858</v>
      </c>
      <c r="S78" s="61">
        <v>0.222</v>
      </c>
      <c r="T78" s="61">
        <v>0.23100000000000001</v>
      </c>
      <c r="U78" s="61">
        <v>0.375</v>
      </c>
      <c r="V78" s="61">
        <v>0</v>
      </c>
      <c r="W78" s="3"/>
      <c r="X78" s="3"/>
      <c r="Y78" s="2"/>
    </row>
    <row r="79" spans="15:25" x14ac:dyDescent="0.25">
      <c r="O79" s="2"/>
      <c r="P79" s="2"/>
      <c r="Q79" s="3" t="s">
        <v>8</v>
      </c>
      <c r="R79" s="61">
        <f>6/R83</f>
        <v>0.21428571428571427</v>
      </c>
      <c r="S79" s="61">
        <v>0.185</v>
      </c>
      <c r="T79" s="61">
        <v>0.23100000000000001</v>
      </c>
      <c r="U79" s="61">
        <v>0.33300000000000002</v>
      </c>
      <c r="V79" s="61">
        <v>0</v>
      </c>
      <c r="W79" s="3"/>
      <c r="X79" s="3"/>
      <c r="Y79" s="2"/>
    </row>
    <row r="80" spans="15:25" x14ac:dyDescent="0.25">
      <c r="O80" s="2"/>
      <c r="P80" s="2"/>
      <c r="Q80" s="3" t="s">
        <v>9</v>
      </c>
      <c r="R80" s="61">
        <f>7/R83</f>
        <v>0.25</v>
      </c>
      <c r="S80" s="61">
        <v>0.33300000000000002</v>
      </c>
      <c r="T80" s="61">
        <v>0.26900000000000002</v>
      </c>
      <c r="U80" s="61">
        <v>0.125</v>
      </c>
      <c r="V80" s="61">
        <v>0</v>
      </c>
      <c r="W80" s="3"/>
      <c r="X80" s="3"/>
      <c r="Y80" s="2"/>
    </row>
    <row r="81" spans="15:25" x14ac:dyDescent="0.25">
      <c r="O81" s="2"/>
      <c r="P81" s="2"/>
      <c r="Q81" s="3" t="s">
        <v>10</v>
      </c>
      <c r="R81" s="61">
        <f>1/R83</f>
        <v>3.5714285714285712E-2</v>
      </c>
      <c r="S81" s="61">
        <v>0</v>
      </c>
      <c r="T81" s="61">
        <v>0</v>
      </c>
      <c r="U81" s="61">
        <v>0</v>
      </c>
      <c r="V81" s="61">
        <v>1</v>
      </c>
      <c r="W81" s="3"/>
      <c r="X81" s="3"/>
      <c r="Y81" s="2"/>
    </row>
    <row r="82" spans="15:25" x14ac:dyDescent="0.25">
      <c r="O82" s="2"/>
      <c r="P82" s="2"/>
      <c r="Q82" s="3"/>
      <c r="R82" s="3"/>
      <c r="S82" s="3"/>
      <c r="T82" s="3"/>
      <c r="U82" s="3"/>
      <c r="V82" s="3"/>
      <c r="W82" s="3"/>
      <c r="X82" s="3"/>
      <c r="Y82" s="2"/>
    </row>
    <row r="83" spans="15:25" x14ac:dyDescent="0.25">
      <c r="O83" s="2"/>
      <c r="P83" s="2"/>
      <c r="Q83" s="3"/>
      <c r="R83" s="3">
        <v>28</v>
      </c>
      <c r="S83" s="3"/>
      <c r="T83" s="3"/>
      <c r="U83" s="3"/>
      <c r="V83" s="3"/>
      <c r="W83" s="3"/>
      <c r="X83" s="3"/>
      <c r="Y83" s="2"/>
    </row>
    <row r="84" spans="15:25" x14ac:dyDescent="0.25">
      <c r="O84" s="3"/>
      <c r="P84" s="2"/>
      <c r="Q84" s="3"/>
      <c r="R84" s="3"/>
      <c r="S84" s="3"/>
      <c r="T84" s="3"/>
      <c r="U84" s="3"/>
      <c r="V84" s="3"/>
      <c r="W84" s="3"/>
      <c r="X84" s="3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AA86" sqref="AA86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60">
        <v>1</v>
      </c>
      <c r="Q7" s="61">
        <v>6.0999999999999999E-2</v>
      </c>
      <c r="R7" s="61">
        <v>0.121</v>
      </c>
      <c r="S7" s="61">
        <v>0.21199999999999999</v>
      </c>
      <c r="T7" s="61">
        <v>0.21199999999999999</v>
      </c>
      <c r="U7" s="61">
        <v>0.39400000000000002</v>
      </c>
      <c r="V7" s="62">
        <f>(2*1+4*2+7*3+7*4+13*5)/33</f>
        <v>3.7575757575757578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61">
        <v>3.1E-2</v>
      </c>
      <c r="R8" s="61">
        <v>3.1E-2</v>
      </c>
      <c r="S8" s="61">
        <v>0.156</v>
      </c>
      <c r="T8" s="61">
        <v>0.34399999999999997</v>
      </c>
      <c r="U8" s="61">
        <v>0.438</v>
      </c>
      <c r="V8" s="62">
        <f>(1*1+1*2+5*3+11*4+14*5)/32</f>
        <v>4.125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61">
        <v>3.3000000000000002E-2</v>
      </c>
      <c r="R9" s="61">
        <v>0.1</v>
      </c>
      <c r="S9" s="61">
        <v>0.26700000000000002</v>
      </c>
      <c r="T9" s="61">
        <v>0.16700000000000001</v>
      </c>
      <c r="U9" s="61">
        <v>0.433</v>
      </c>
      <c r="V9" s="62">
        <f>(1*1+3*2+8*3+5*4+13*5)/30</f>
        <v>3.8666666666666667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61">
        <v>0.125</v>
      </c>
      <c r="R10" s="61">
        <v>8.3000000000000004E-2</v>
      </c>
      <c r="S10" s="61">
        <v>0.45800000000000002</v>
      </c>
      <c r="T10" s="61">
        <v>0.125</v>
      </c>
      <c r="U10" s="61">
        <v>0.20799999999999999</v>
      </c>
      <c r="V10" s="62">
        <f>(3*1+2*2+11*3+3*4+5*5)/24</f>
        <v>3.2083333333333335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3"/>
      <c r="Q12" s="3"/>
      <c r="R12" s="3"/>
      <c r="S12" s="3"/>
      <c r="T12" s="3"/>
      <c r="U12" s="3"/>
      <c r="V12" s="3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60">
        <v>1</v>
      </c>
      <c r="R44" s="61">
        <v>5.8999999999999997E-2</v>
      </c>
      <c r="S44" s="61">
        <v>5.8999999999999997E-2</v>
      </c>
      <c r="T44" s="61">
        <v>0.17599999999999999</v>
      </c>
      <c r="U44" s="61">
        <v>0.29399999999999998</v>
      </c>
      <c r="V44" s="61">
        <v>0.41199999999999998</v>
      </c>
      <c r="W44" s="62">
        <f>(1*1+1*2+3*3+5*4+7*5)/17</f>
        <v>3.9411764705882355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61">
        <v>0</v>
      </c>
      <c r="S45" s="61">
        <v>0</v>
      </c>
      <c r="T45" s="61">
        <v>0.125</v>
      </c>
      <c r="U45" s="61">
        <v>0.375</v>
      </c>
      <c r="V45" s="61">
        <v>0.5</v>
      </c>
      <c r="W45" s="62">
        <f>(0*1+0*2+2*3+6*4+8*5)/16</f>
        <v>4.375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61">
        <v>0</v>
      </c>
      <c r="S46" s="61">
        <v>0</v>
      </c>
      <c r="T46" s="61">
        <v>0.33300000000000002</v>
      </c>
      <c r="U46" s="61">
        <v>0.13300000000000001</v>
      </c>
      <c r="V46" s="61">
        <v>0.53300000000000003</v>
      </c>
      <c r="W46" s="62">
        <f>(0*1+0*2+5*3+2*4+8*5)/15</f>
        <v>4.2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61">
        <v>8.3000000000000004E-2</v>
      </c>
      <c r="S47" s="61">
        <v>0</v>
      </c>
      <c r="T47" s="61">
        <v>0.41699999999999998</v>
      </c>
      <c r="U47" s="61">
        <v>0.16700000000000001</v>
      </c>
      <c r="V47" s="61">
        <v>0.33300000000000002</v>
      </c>
      <c r="W47" s="62">
        <f>(1*1+0*2+5*3+2*4+4*5)/12</f>
        <v>3.6666666666666665</v>
      </c>
      <c r="X47" s="2"/>
      <c r="Y47" s="3"/>
      <c r="Z47" s="3"/>
    </row>
    <row r="48" spans="14:26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2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7" sqref="T97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7" t="s">
        <v>19</v>
      </c>
      <c r="C4" s="38"/>
      <c r="D4" s="38"/>
      <c r="E4" s="38"/>
      <c r="F4" s="39"/>
    </row>
    <row r="5" spans="2:18" x14ac:dyDescent="0.25">
      <c r="B5" s="4"/>
      <c r="C5" s="5" t="s">
        <v>16</v>
      </c>
      <c r="D5" s="5" t="s">
        <v>17</v>
      </c>
      <c r="E5" s="5" t="s">
        <v>18</v>
      </c>
      <c r="F5" s="6" t="s">
        <v>17</v>
      </c>
    </row>
    <row r="6" spans="2:18" ht="24" x14ac:dyDescent="0.25">
      <c r="B6" s="7" t="s">
        <v>21</v>
      </c>
      <c r="C6" s="10">
        <v>18</v>
      </c>
      <c r="D6" s="11">
        <v>0.47399999999999998</v>
      </c>
      <c r="E6" s="10">
        <v>20</v>
      </c>
      <c r="F6" s="12">
        <v>0.52600000000000002</v>
      </c>
    </row>
    <row r="7" spans="2:18" ht="24" x14ac:dyDescent="0.25">
      <c r="B7" s="8" t="s">
        <v>22</v>
      </c>
      <c r="C7" s="13">
        <v>19</v>
      </c>
      <c r="D7" s="24">
        <v>0.5</v>
      </c>
      <c r="E7" s="13">
        <v>19</v>
      </c>
      <c r="F7" s="25">
        <v>0.5</v>
      </c>
    </row>
    <row r="8" spans="2:18" ht="24" x14ac:dyDescent="0.25">
      <c r="B8" s="7" t="s">
        <v>23</v>
      </c>
      <c r="C8" s="10">
        <v>24</v>
      </c>
      <c r="D8" s="22">
        <v>0.63200000000000001</v>
      </c>
      <c r="E8" s="10">
        <v>14</v>
      </c>
      <c r="F8" s="23">
        <v>0.36799999999999999</v>
      </c>
    </row>
    <row r="9" spans="2:18" ht="48" x14ac:dyDescent="0.25">
      <c r="B9" s="8" t="s">
        <v>24</v>
      </c>
      <c r="C9" s="13">
        <v>31</v>
      </c>
      <c r="D9" s="24">
        <v>0.81599999999999995</v>
      </c>
      <c r="E9" s="13">
        <v>7</v>
      </c>
      <c r="F9" s="25">
        <v>0.184</v>
      </c>
    </row>
    <row r="10" spans="2:18" ht="24" x14ac:dyDescent="0.25">
      <c r="B10" s="9" t="s">
        <v>26</v>
      </c>
      <c r="C10" s="14">
        <v>35</v>
      </c>
      <c r="D10" s="15">
        <v>0.92100000000000004</v>
      </c>
      <c r="E10" s="14">
        <v>3</v>
      </c>
      <c r="F10" s="16">
        <v>7.9000000000000001E-2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60">
        <v>1</v>
      </c>
      <c r="J18" s="61">
        <v>7.0999999999999994E-2</v>
      </c>
      <c r="K18" s="61">
        <v>7.0999999999999994E-2</v>
      </c>
      <c r="L18" s="61">
        <v>0.107</v>
      </c>
      <c r="M18" s="61">
        <v>0.28599999999999998</v>
      </c>
      <c r="N18" s="61">
        <v>0.46400000000000002</v>
      </c>
      <c r="O18" s="62">
        <f>(2*1+2*2+3*3+8*4+13*5)/28</f>
        <v>4</v>
      </c>
      <c r="P18" s="2"/>
      <c r="Q18" s="2"/>
      <c r="R18" s="2"/>
    </row>
    <row r="19" spans="7:18" x14ac:dyDescent="0.25">
      <c r="G19" s="2"/>
      <c r="H19" s="2"/>
      <c r="I19" s="3">
        <v>2</v>
      </c>
      <c r="J19" s="61">
        <v>7.0999999999999994E-2</v>
      </c>
      <c r="K19" s="61">
        <v>0</v>
      </c>
      <c r="L19" s="61">
        <v>0.107</v>
      </c>
      <c r="M19" s="61">
        <v>0.35699999999999998</v>
      </c>
      <c r="N19" s="61">
        <v>0.46400000000000002</v>
      </c>
      <c r="O19" s="62">
        <f>(2*1+0*2+3*3+10*4+13*5)/28</f>
        <v>4.1428571428571432</v>
      </c>
      <c r="P19" s="2"/>
      <c r="Q19" s="2"/>
      <c r="R19" s="2"/>
    </row>
    <row r="20" spans="7:18" x14ac:dyDescent="0.25">
      <c r="G20" s="2"/>
      <c r="H20" s="2"/>
      <c r="I20" s="3">
        <v>3</v>
      </c>
      <c r="J20" s="61">
        <v>7.6999999999999999E-2</v>
      </c>
      <c r="K20" s="61">
        <v>7.6999999999999999E-2</v>
      </c>
      <c r="L20" s="61">
        <v>0.192</v>
      </c>
      <c r="M20" s="61">
        <v>0.26900000000000002</v>
      </c>
      <c r="N20" s="61">
        <v>0.38500000000000001</v>
      </c>
      <c r="O20" s="62">
        <f>(2*1+2*2+5*3+7*4+10*5)/26</f>
        <v>3.8076923076923075</v>
      </c>
      <c r="P20" s="2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60">
        <v>1</v>
      </c>
      <c r="K45" s="61">
        <v>0</v>
      </c>
      <c r="L45" s="61">
        <v>6.2E-2</v>
      </c>
      <c r="M45" s="61">
        <v>6.2E-2</v>
      </c>
      <c r="N45" s="61">
        <v>0.312</v>
      </c>
      <c r="O45" s="61">
        <v>0.56200000000000006</v>
      </c>
      <c r="P45" s="62">
        <f>(0*1+1*2+1*3+5*4+9*5)/16</f>
        <v>4.375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61">
        <v>0</v>
      </c>
      <c r="L46" s="61">
        <v>0</v>
      </c>
      <c r="M46" s="61">
        <v>6.2E-2</v>
      </c>
      <c r="N46" s="61">
        <v>0.438</v>
      </c>
      <c r="O46" s="61">
        <v>0.5</v>
      </c>
      <c r="P46" s="62">
        <f>(0*1+0*2+1*3+7*4+8*5)/16</f>
        <v>4.4375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61">
        <v>0</v>
      </c>
      <c r="L47" s="61">
        <v>0.14299999999999999</v>
      </c>
      <c r="M47" s="61">
        <v>0</v>
      </c>
      <c r="N47" s="61">
        <v>0.28599999999999998</v>
      </c>
      <c r="O47" s="61">
        <v>0.57099999999999995</v>
      </c>
      <c r="P47" s="62">
        <f>(0*1+2*2+0*3+4*4+8*5)/14</f>
        <v>4.2857142857142856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0" t="s">
        <v>25</v>
      </c>
      <c r="C66" s="41"/>
      <c r="D66" s="41"/>
      <c r="E66" s="41"/>
      <c r="F66" s="42"/>
    </row>
    <row r="67" spans="2:6" x14ac:dyDescent="0.25">
      <c r="B67" s="4"/>
      <c r="C67" s="5" t="s">
        <v>16</v>
      </c>
      <c r="D67" s="5" t="s">
        <v>17</v>
      </c>
      <c r="E67" s="5" t="s">
        <v>18</v>
      </c>
      <c r="F67" s="6" t="s">
        <v>17</v>
      </c>
    </row>
    <row r="68" spans="2:6" ht="36" customHeight="1" x14ac:dyDescent="0.25">
      <c r="B68" s="7" t="s">
        <v>27</v>
      </c>
      <c r="C68" s="26">
        <v>32</v>
      </c>
      <c r="D68" s="29">
        <v>0.84199999999999997</v>
      </c>
      <c r="E68" s="26">
        <v>6</v>
      </c>
      <c r="F68" s="30">
        <v>0.158</v>
      </c>
    </row>
    <row r="69" spans="2:6" ht="36" x14ac:dyDescent="0.25">
      <c r="B69" s="8" t="s">
        <v>28</v>
      </c>
      <c r="C69" s="27">
        <v>36</v>
      </c>
      <c r="D69" s="31">
        <v>0.94699999999999995</v>
      </c>
      <c r="E69" s="27">
        <v>2</v>
      </c>
      <c r="F69" s="32">
        <v>5.2999999999999999E-2</v>
      </c>
    </row>
    <row r="70" spans="2:6" ht="48" x14ac:dyDescent="0.25">
      <c r="B70" s="7" t="s">
        <v>29</v>
      </c>
      <c r="C70" s="26">
        <v>36</v>
      </c>
      <c r="D70" s="29">
        <v>0.94699999999999995</v>
      </c>
      <c r="E70" s="26">
        <v>2</v>
      </c>
      <c r="F70" s="30">
        <v>5.2999999999999999E-2</v>
      </c>
    </row>
    <row r="71" spans="2:6" ht="48" x14ac:dyDescent="0.25">
      <c r="B71" s="8" t="s">
        <v>30</v>
      </c>
      <c r="C71" s="27">
        <v>36</v>
      </c>
      <c r="D71" s="31">
        <v>0.94699999999999995</v>
      </c>
      <c r="E71" s="27">
        <v>2</v>
      </c>
      <c r="F71" s="32">
        <v>5.2999999999999999E-2</v>
      </c>
    </row>
    <row r="72" spans="2:6" ht="24" x14ac:dyDescent="0.25">
      <c r="B72" s="9" t="s">
        <v>26</v>
      </c>
      <c r="C72" s="28">
        <v>37</v>
      </c>
      <c r="D72" s="33">
        <v>0.97399999999999998</v>
      </c>
      <c r="E72" s="28">
        <v>1</v>
      </c>
      <c r="F72" s="34">
        <v>2.5999999999999999E-2</v>
      </c>
    </row>
    <row r="77" spans="2:6" ht="36" customHeight="1" x14ac:dyDescent="0.25">
      <c r="B77" s="37" t="s">
        <v>31</v>
      </c>
      <c r="C77" s="43"/>
      <c r="D77" s="43"/>
      <c r="E77" s="43"/>
      <c r="F77" s="44"/>
    </row>
    <row r="78" spans="2:6" x14ac:dyDescent="0.25">
      <c r="B78" s="4"/>
      <c r="C78" s="5" t="s">
        <v>16</v>
      </c>
      <c r="D78" s="5" t="s">
        <v>17</v>
      </c>
      <c r="E78" s="5" t="s">
        <v>18</v>
      </c>
      <c r="F78" s="6" t="s">
        <v>17</v>
      </c>
    </row>
    <row r="79" spans="2:6" ht="24" x14ac:dyDescent="0.25">
      <c r="B79" s="7" t="s">
        <v>32</v>
      </c>
      <c r="C79" s="26">
        <v>22</v>
      </c>
      <c r="D79" s="20">
        <v>0.57899999999999996</v>
      </c>
      <c r="E79" s="26">
        <v>16</v>
      </c>
      <c r="F79" s="21">
        <v>0.42099999999999999</v>
      </c>
    </row>
    <row r="80" spans="2:6" ht="24" x14ac:dyDescent="0.25">
      <c r="B80" s="8" t="s">
        <v>33</v>
      </c>
      <c r="C80" s="27">
        <v>36</v>
      </c>
      <c r="D80" s="24">
        <v>0.94699999999999995</v>
      </c>
      <c r="E80" s="27">
        <v>2</v>
      </c>
      <c r="F80" s="25">
        <v>5.2999999999999999E-2</v>
      </c>
    </row>
    <row r="81" spans="2:6" ht="24" x14ac:dyDescent="0.25">
      <c r="B81" s="7" t="s">
        <v>34</v>
      </c>
      <c r="C81" s="26">
        <v>27</v>
      </c>
      <c r="D81" s="22">
        <v>0.71099999999999997</v>
      </c>
      <c r="E81" s="26">
        <v>11</v>
      </c>
      <c r="F81" s="23">
        <v>0.28899999999999998</v>
      </c>
    </row>
    <row r="82" spans="2:6" ht="24" x14ac:dyDescent="0.25">
      <c r="B82" s="8" t="s">
        <v>35</v>
      </c>
      <c r="C82" s="27">
        <v>25</v>
      </c>
      <c r="D82" s="24">
        <v>0.65800000000000003</v>
      </c>
      <c r="E82" s="27">
        <v>13</v>
      </c>
      <c r="F82" s="25">
        <v>0.34200000000000003</v>
      </c>
    </row>
    <row r="83" spans="2:6" ht="72" x14ac:dyDescent="0.25">
      <c r="B83" s="7" t="s">
        <v>36</v>
      </c>
      <c r="C83" s="26">
        <v>37</v>
      </c>
      <c r="D83" s="22">
        <v>0.97399999999999998</v>
      </c>
      <c r="E83" s="26">
        <v>1</v>
      </c>
      <c r="F83" s="23">
        <v>2.5999999999999999E-2</v>
      </c>
    </row>
    <row r="84" spans="2:6" ht="24" x14ac:dyDescent="0.25">
      <c r="B84" s="8" t="s">
        <v>37</v>
      </c>
      <c r="C84" s="27">
        <v>16</v>
      </c>
      <c r="D84" s="24">
        <v>0.42099999999999999</v>
      </c>
      <c r="E84" s="27">
        <v>22</v>
      </c>
      <c r="F84" s="25">
        <v>0.57899999999999996</v>
      </c>
    </row>
    <row r="85" spans="2:6" ht="24" x14ac:dyDescent="0.25">
      <c r="B85" s="7" t="s">
        <v>38</v>
      </c>
      <c r="C85" s="26">
        <v>36</v>
      </c>
      <c r="D85" s="22">
        <v>0.94699999999999995</v>
      </c>
      <c r="E85" s="26">
        <v>2</v>
      </c>
      <c r="F85" s="23">
        <v>5.2999999999999999E-2</v>
      </c>
    </row>
    <row r="86" spans="2:6" ht="72" x14ac:dyDescent="0.25">
      <c r="B86" s="8" t="s">
        <v>39</v>
      </c>
      <c r="C86" s="27">
        <v>29</v>
      </c>
      <c r="D86" s="24">
        <v>0.76300000000000001</v>
      </c>
      <c r="E86" s="27">
        <v>9</v>
      </c>
      <c r="F86" s="25">
        <v>0.23699999999999999</v>
      </c>
    </row>
    <row r="87" spans="2:6" ht="24" x14ac:dyDescent="0.25">
      <c r="B87" s="9" t="s">
        <v>40</v>
      </c>
      <c r="C87" s="28">
        <v>36</v>
      </c>
      <c r="D87" s="15">
        <v>0.94699999999999995</v>
      </c>
      <c r="E87" s="28">
        <v>2</v>
      </c>
      <c r="F87" s="16">
        <v>5.2999999999999999E-2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38" sqref="X38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3" x14ac:dyDescent="0.25">
      <c r="L6" s="2"/>
      <c r="M6" s="3"/>
      <c r="N6" s="3"/>
      <c r="O6" s="3"/>
      <c r="P6" s="3"/>
      <c r="Q6" s="3"/>
      <c r="R6" s="3"/>
      <c r="S6" s="3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60">
        <v>1</v>
      </c>
      <c r="N8" s="61">
        <v>3.5999999999999997E-2</v>
      </c>
      <c r="O8" s="61">
        <v>7.0999999999999994E-2</v>
      </c>
      <c r="P8" s="61">
        <v>0.17899999999999999</v>
      </c>
      <c r="Q8" s="61">
        <v>0.39300000000000002</v>
      </c>
      <c r="R8" s="61">
        <v>0.32100000000000001</v>
      </c>
      <c r="S8" s="62">
        <v>3.89</v>
      </c>
      <c r="T8" s="3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60">
        <v>1</v>
      </c>
      <c r="O23" s="61">
        <v>0</v>
      </c>
      <c r="P23" s="61">
        <v>6.2E-2</v>
      </c>
      <c r="Q23" s="61">
        <v>0.125</v>
      </c>
      <c r="R23" s="61">
        <v>0.375</v>
      </c>
      <c r="S23" s="61">
        <v>0.438</v>
      </c>
      <c r="T23" s="64">
        <v>4.1900000000000004</v>
      </c>
      <c r="U23" s="3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Y113" sqref="Y113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17</v>
      </c>
      <c r="O9" s="3">
        <v>3</v>
      </c>
      <c r="P9" s="3">
        <v>0</v>
      </c>
      <c r="Q9" s="3">
        <v>1</v>
      </c>
      <c r="R9" s="3">
        <v>2</v>
      </c>
      <c r="S9" s="3">
        <v>1</v>
      </c>
      <c r="T9" s="3">
        <v>4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3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3"/>
      <c r="T23" s="3"/>
      <c r="U23" s="2"/>
    </row>
    <row r="24" spans="11:21" ht="16.5" customHeight="1" x14ac:dyDescent="0.25">
      <c r="K24" s="2"/>
      <c r="L24" s="2"/>
      <c r="M24" s="2"/>
      <c r="N24" s="65">
        <v>3</v>
      </c>
      <c r="O24" s="65">
        <v>5</v>
      </c>
      <c r="P24" s="65">
        <v>6</v>
      </c>
      <c r="Q24" s="65">
        <v>0</v>
      </c>
      <c r="R24" s="65">
        <v>3</v>
      </c>
      <c r="S24" s="3"/>
      <c r="T24" s="3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3"/>
      <c r="U25" s="2"/>
    </row>
    <row r="26" spans="11:21" x14ac:dyDescent="0.25">
      <c r="K26" s="2"/>
      <c r="L26" s="2"/>
      <c r="M26" s="3"/>
      <c r="N26" s="3"/>
      <c r="O26" s="3"/>
      <c r="P26" s="3"/>
      <c r="Q26" s="3"/>
      <c r="R26" s="3"/>
      <c r="S26" s="3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7" t="s">
        <v>52</v>
      </c>
      <c r="C42" s="38"/>
      <c r="D42" s="38"/>
      <c r="E42" s="38"/>
      <c r="F42" s="38"/>
      <c r="G42" s="38"/>
      <c r="H42" s="38"/>
      <c r="I42" s="38"/>
      <c r="J42" s="39"/>
    </row>
    <row r="43" spans="2:10" x14ac:dyDescent="0.25">
      <c r="B43" s="4"/>
      <c r="C43" s="45" t="s">
        <v>16</v>
      </c>
      <c r="D43" s="45"/>
      <c r="E43" s="45" t="s">
        <v>17</v>
      </c>
      <c r="F43" s="45"/>
      <c r="G43" s="46" t="s">
        <v>18</v>
      </c>
      <c r="H43" s="46"/>
      <c r="I43" s="45" t="s">
        <v>17</v>
      </c>
      <c r="J43" s="47"/>
    </row>
    <row r="44" spans="2:10" ht="120" x14ac:dyDescent="0.25">
      <c r="B44" s="7" t="s">
        <v>51</v>
      </c>
      <c r="C44" s="49">
        <v>31</v>
      </c>
      <c r="D44" s="49"/>
      <c r="E44" s="51">
        <v>0.81599999999999995</v>
      </c>
      <c r="F44" s="51"/>
      <c r="G44" s="55">
        <v>7</v>
      </c>
      <c r="H44" s="55"/>
      <c r="I44" s="51">
        <v>0.184</v>
      </c>
      <c r="J44" s="57"/>
    </row>
    <row r="45" spans="2:10" ht="48" x14ac:dyDescent="0.25">
      <c r="B45" s="8" t="s">
        <v>53</v>
      </c>
      <c r="C45" s="48">
        <v>26</v>
      </c>
      <c r="D45" s="48"/>
      <c r="E45" s="52">
        <v>0.68400000000000005</v>
      </c>
      <c r="F45" s="52"/>
      <c r="G45" s="54">
        <v>12</v>
      </c>
      <c r="H45" s="54"/>
      <c r="I45" s="52">
        <v>0.316</v>
      </c>
      <c r="J45" s="58"/>
    </row>
    <row r="46" spans="2:10" ht="24" x14ac:dyDescent="0.25">
      <c r="B46" s="7" t="s">
        <v>54</v>
      </c>
      <c r="C46" s="49">
        <v>36</v>
      </c>
      <c r="D46" s="49"/>
      <c r="E46" s="51">
        <v>0.94699999999999995</v>
      </c>
      <c r="F46" s="51"/>
      <c r="G46" s="55">
        <v>2</v>
      </c>
      <c r="H46" s="55"/>
      <c r="I46" s="51">
        <v>5.2999999999999999E-2</v>
      </c>
      <c r="J46" s="57"/>
    </row>
    <row r="47" spans="2:10" ht="24" x14ac:dyDescent="0.25">
      <c r="B47" s="17" t="s">
        <v>55</v>
      </c>
      <c r="C47" s="50">
        <v>28</v>
      </c>
      <c r="D47" s="50"/>
      <c r="E47" s="53">
        <v>0.73699999999999999</v>
      </c>
      <c r="F47" s="53"/>
      <c r="G47" s="56">
        <v>10</v>
      </c>
      <c r="H47" s="56"/>
      <c r="I47" s="53">
        <v>0.26300000000000001</v>
      </c>
      <c r="J47" s="59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65">
        <v>10</v>
      </c>
      <c r="O53" s="65">
        <v>0</v>
      </c>
      <c r="P53" s="65">
        <v>3</v>
      </c>
      <c r="Q53" s="65">
        <v>16</v>
      </c>
      <c r="R53" s="35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2"/>
      <c r="M73" s="2"/>
      <c r="N73" s="3">
        <v>2</v>
      </c>
      <c r="O73" s="3">
        <v>5</v>
      </c>
      <c r="P73" s="3">
        <v>13</v>
      </c>
      <c r="Q73" s="3">
        <v>1</v>
      </c>
      <c r="R73" s="3">
        <v>3</v>
      </c>
      <c r="S73" s="2"/>
      <c r="T73" s="2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2"/>
      <c r="M75" s="2"/>
      <c r="N75" s="3"/>
      <c r="O75" s="3"/>
      <c r="P75" s="3"/>
      <c r="Q75" s="3"/>
      <c r="R75" s="3"/>
      <c r="S75" s="3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3</v>
      </c>
      <c r="O95" s="3">
        <v>3</v>
      </c>
      <c r="P95" s="3">
        <v>5</v>
      </c>
      <c r="Q95" s="3">
        <v>18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2012-12-12T09:20:03Z</dcterms:modified>
</cp:coreProperties>
</file>