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8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<sst xmlns="http://schemas.openxmlformats.org/spreadsheetml/2006/main" count="124" uniqueCount="74">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</sst>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07580002194585E-2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074757185181283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0.222</c:v>
                </c:pt>
                <c:pt idx="1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7227400065837554E-2"/>
                  <c:y val="-6.5034760898790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057242695114072E-2"/>
                  <c:y val="-6.5034760898790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0.44400000000000001</c:v>
                </c:pt>
                <c:pt idx="1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6691432336377898E-2"/>
                  <c:y val="-6.3365213494654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832612843294357E-2"/>
                  <c:y val="-6.8290122271301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8503040"/>
        <c:axId val="29381760"/>
      </c:barChart>
      <c:catAx>
        <c:axId val="28503040"/>
        <c:scaling>
          <c:orientation val="maxMin"/>
        </c:scaling>
        <c:delete val="1"/>
        <c:axPos val="l"/>
        <c:majorTickMark val="out"/>
        <c:minorTickMark val="none"/>
        <c:tickLblPos val="none"/>
        <c:crossAx val="29381760"/>
        <c:crosses val="autoZero"/>
        <c:auto val="1"/>
        <c:lblAlgn val="ctr"/>
        <c:lblOffset val="100"/>
        <c:noMultiLvlLbl val="0"/>
      </c:catAx>
      <c:valAx>
        <c:axId val="293817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503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4</c:v>
                </c:pt>
                <c:pt idx="1">
                  <c:v>4.1428571428571432</c:v>
                </c:pt>
                <c:pt idx="2">
                  <c:v>3.1428571428571428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942336"/>
        <c:axId val="30943872"/>
      </c:barChart>
      <c:catAx>
        <c:axId val="309423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943872"/>
        <c:crosses val="autoZero"/>
        <c:auto val="1"/>
        <c:lblAlgn val="ctr"/>
        <c:lblOffset val="100"/>
        <c:noMultiLvlLbl val="0"/>
      </c:catAx>
      <c:valAx>
        <c:axId val="3094387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942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74364007823121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934441366574332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868882733148658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0.222</c:v>
                </c:pt>
                <c:pt idx="1">
                  <c:v>0.111</c:v>
                </c:pt>
                <c:pt idx="2">
                  <c:v>0.111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328716528162511E-2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295955387914E-2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328571116976031E-2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0.222</c:v>
                </c:pt>
                <c:pt idx="2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455304236554916E-2"/>
                  <c:y val="-4.6993606318690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466370027846243E-2"/>
                  <c:y val="-4.6993216756996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9580924960557218E-2"/>
                  <c:y val="-4.69914637293714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0.222</c:v>
                </c:pt>
                <c:pt idx="1">
                  <c:v>0.222</c:v>
                </c:pt>
                <c:pt idx="2">
                  <c:v>0.44400000000000001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391752277502841E-2"/>
                  <c:y val="-4.6992827195301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107044444929153E-2"/>
                  <c:y val="-4.6997112373940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80616688842008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0.222</c:v>
                </c:pt>
                <c:pt idx="1">
                  <c:v>0.44400000000000001</c:v>
                </c:pt>
                <c:pt idx="2">
                  <c:v>0.111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28412928"/>
        <c:axId val="30749440"/>
      </c:barChart>
      <c:catAx>
        <c:axId val="284129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749440"/>
        <c:crosses val="autoZero"/>
        <c:auto val="1"/>
        <c:lblAlgn val="ctr"/>
        <c:lblOffset val="100"/>
        <c:noMultiLvlLbl val="0"/>
      </c:catAx>
      <c:valAx>
        <c:axId val="307494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412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3.4285714285714284</c:v>
                </c:pt>
                <c:pt idx="1">
                  <c:v>4.1428571428571432</c:v>
                </c:pt>
                <c:pt idx="2">
                  <c:v>3.7142857142857144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0476160"/>
        <c:axId val="30477696"/>
      </c:barChart>
      <c:catAx>
        <c:axId val="304761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477696"/>
        <c:crosses val="autoZero"/>
        <c:auto val="1"/>
        <c:lblAlgn val="ctr"/>
        <c:lblOffset val="100"/>
        <c:noMultiLvlLbl val="0"/>
      </c:catAx>
      <c:valAx>
        <c:axId val="3047769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0476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140198840436203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0.111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09367854806899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823958089478926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0.222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803541508047073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0567040"/>
        <c:axId val="30593408"/>
      </c:barChart>
      <c:catAx>
        <c:axId val="305670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0593408"/>
        <c:crosses val="autoZero"/>
        <c:auto val="1"/>
        <c:lblAlgn val="ctr"/>
        <c:lblOffset val="100"/>
        <c:noMultiLvlLbl val="0"/>
      </c:catAx>
      <c:valAx>
        <c:axId val="305934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0567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0651904"/>
        <c:axId val="30653440"/>
      </c:barChart>
      <c:catAx>
        <c:axId val="30651904"/>
        <c:scaling>
          <c:orientation val="minMax"/>
        </c:scaling>
        <c:delete val="1"/>
        <c:axPos val="l"/>
        <c:majorTickMark val="out"/>
        <c:minorTickMark val="none"/>
        <c:tickLblPos val="none"/>
        <c:crossAx val="30653440"/>
        <c:crosses val="autoZero"/>
        <c:auto val="1"/>
        <c:lblAlgn val="ctr"/>
        <c:lblOffset val="100"/>
        <c:noMultiLvlLbl val="0"/>
      </c:catAx>
      <c:valAx>
        <c:axId val="30653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65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2340992"/>
        <c:axId val="32359168"/>
      </c:barChart>
      <c:catAx>
        <c:axId val="32340992"/>
        <c:scaling>
          <c:orientation val="maxMin"/>
        </c:scaling>
        <c:delete val="1"/>
        <c:axPos val="l"/>
        <c:majorTickMark val="out"/>
        <c:minorTickMark val="none"/>
        <c:tickLblPos val="none"/>
        <c:crossAx val="32359168"/>
        <c:crosses val="autoZero"/>
        <c:auto val="1"/>
        <c:lblAlgn val="ctr"/>
        <c:lblOffset val="100"/>
        <c:noMultiLvlLbl val="0"/>
      </c:catAx>
      <c:valAx>
        <c:axId val="323591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340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95104"/>
        <c:axId val="30905088"/>
      </c:barChart>
      <c:catAx>
        <c:axId val="30895104"/>
        <c:scaling>
          <c:orientation val="maxMin"/>
        </c:scaling>
        <c:delete val="1"/>
        <c:axPos val="l"/>
        <c:majorTickMark val="out"/>
        <c:minorTickMark val="none"/>
        <c:tickLblPos val="none"/>
        <c:crossAx val="30905088"/>
        <c:crosses val="autoZero"/>
        <c:auto val="1"/>
        <c:lblAlgn val="ctr"/>
        <c:lblOffset val="100"/>
        <c:noMultiLvlLbl val="0"/>
      </c:catAx>
      <c:valAx>
        <c:axId val="309050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0895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0304"/>
        <c:axId val="32772096"/>
      </c:barChart>
      <c:catAx>
        <c:axId val="32770304"/>
        <c:scaling>
          <c:orientation val="maxMin"/>
        </c:scaling>
        <c:delete val="1"/>
        <c:axPos val="l"/>
        <c:majorTickMark val="out"/>
        <c:minorTickMark val="none"/>
        <c:tickLblPos val="none"/>
        <c:crossAx val="32772096"/>
        <c:crosses val="autoZero"/>
        <c:auto val="1"/>
        <c:lblAlgn val="ctr"/>
        <c:lblOffset val="100"/>
        <c:noMultiLvlLbl val="0"/>
      </c:catAx>
      <c:valAx>
        <c:axId val="327720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770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19456"/>
        <c:axId val="32821248"/>
      </c:barChart>
      <c:catAx>
        <c:axId val="32819456"/>
        <c:scaling>
          <c:orientation val="maxMin"/>
        </c:scaling>
        <c:delete val="1"/>
        <c:axPos val="l"/>
        <c:majorTickMark val="out"/>
        <c:minorTickMark val="none"/>
        <c:tickLblPos val="none"/>
        <c:crossAx val="32821248"/>
        <c:crosses val="autoZero"/>
        <c:auto val="1"/>
        <c:lblAlgn val="ctr"/>
        <c:lblOffset val="100"/>
        <c:noMultiLvlLbl val="0"/>
      </c:catAx>
      <c:valAx>
        <c:axId val="328212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819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37792"/>
        <c:axId val="33139328"/>
      </c:barChart>
      <c:catAx>
        <c:axId val="33137792"/>
        <c:scaling>
          <c:orientation val="maxMin"/>
        </c:scaling>
        <c:delete val="1"/>
        <c:axPos val="l"/>
        <c:majorTickMark val="out"/>
        <c:minorTickMark val="none"/>
        <c:tickLblPos val="none"/>
        <c:crossAx val="33139328"/>
        <c:crosses val="autoZero"/>
        <c:auto val="1"/>
        <c:lblAlgn val="ctr"/>
        <c:lblOffset val="100"/>
        <c:noMultiLvlLbl val="0"/>
      </c:catAx>
      <c:valAx>
        <c:axId val="331393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137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4.333333333333333</c:v>
                </c:pt>
                <c:pt idx="1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29969792"/>
        <c:axId val="29979776"/>
      </c:barChart>
      <c:catAx>
        <c:axId val="29969792"/>
        <c:scaling>
          <c:orientation val="maxMin"/>
        </c:scaling>
        <c:delete val="1"/>
        <c:axPos val="l"/>
        <c:majorTickMark val="out"/>
        <c:minorTickMark val="none"/>
        <c:tickLblPos val="none"/>
        <c:crossAx val="29979776"/>
        <c:crosses val="autoZero"/>
        <c:auto val="1"/>
        <c:lblAlgn val="ctr"/>
        <c:lblOffset val="100"/>
        <c:noMultiLvlLbl val="0"/>
      </c:catAx>
      <c:valAx>
        <c:axId val="29979776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29969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3</c:v>
                </c:pt>
                <c:pt idx="6">
                  <c:v>1</c:v>
                </c:pt>
                <c:pt idx="7">
                  <c:v>6</c:v>
                </c:pt>
                <c:pt idx="8">
                  <c:v>3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0014464"/>
        <c:axId val="29762304"/>
      </c:barChart>
      <c:catAx>
        <c:axId val="300144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762304"/>
        <c:crosses val="autoZero"/>
        <c:auto val="1"/>
        <c:lblAlgn val="ctr"/>
        <c:lblOffset val="100"/>
        <c:noMultiLvlLbl val="0"/>
      </c:catAx>
      <c:valAx>
        <c:axId val="2976230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0014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3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0.111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7.619047619047619E-3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238095238095247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0.111</c:v>
                </c:pt>
                <c:pt idx="2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095088113985751E-2"/>
                  <c:y val="-5.1476179743945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187476565429324E-3"/>
                  <c:y val="-4.6328784714565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0.222</c:v>
                </c:pt>
                <c:pt idx="1">
                  <c:v>0.111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095223097112861"/>
                  <c:y val="-5.14769904530891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333333333333333"/>
                  <c:y val="-4.760585429286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618747656542934E-2"/>
                  <c:y val="-5.0829841879288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0.44400000000000001</c:v>
                </c:pt>
                <c:pt idx="1">
                  <c:v>0.55600000000000005</c:v>
                </c:pt>
                <c:pt idx="2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844169478815151E-2"/>
                  <c:y val="-4.8906231759044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781327334083237E-2"/>
                  <c:y val="-4.89025835678985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998980127484066"/>
                  <c:y val="-5.125201866576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0.222</c:v>
                </c:pt>
                <c:pt idx="1">
                  <c:v>0.222</c:v>
                </c:pt>
                <c:pt idx="2">
                  <c:v>0.625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29883392"/>
        <c:axId val="29905664"/>
      </c:barChart>
      <c:catAx>
        <c:axId val="298833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905664"/>
        <c:crosses val="autoZero"/>
        <c:auto val="1"/>
        <c:lblAlgn val="ctr"/>
        <c:lblOffset val="100"/>
        <c:noMultiLvlLbl val="0"/>
      </c:catAx>
      <c:valAx>
        <c:axId val="299056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883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3.7142857142857144</c:v>
                </c:pt>
                <c:pt idx="1">
                  <c:v>4</c:v>
                </c:pt>
                <c:pt idx="2">
                  <c:v>4.166666666666667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0286208"/>
        <c:axId val="30287744"/>
      </c:barChart>
      <c:catAx>
        <c:axId val="302862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287744"/>
        <c:crosses val="autoZero"/>
        <c:auto val="1"/>
        <c:lblAlgn val="ctr"/>
        <c:lblOffset val="100"/>
        <c:noMultiLvlLbl val="0"/>
      </c:catAx>
      <c:valAx>
        <c:axId val="3028774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0286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4"/>
              <c:layout>
                <c:manualLayout>
                  <c:x val="3.7825059101654901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0.111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0.222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6541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3230890464933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0.111</c:v>
                </c:pt>
                <c:pt idx="1">
                  <c:v>0.111</c:v>
                </c:pt>
                <c:pt idx="2">
                  <c:v>0</c:v>
                </c:pt>
                <c:pt idx="3">
                  <c:v>0.111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32184806686399E-2"/>
                  <c:y val="-4.4441604059225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808634736260808E-2"/>
                  <c:y val="-4.5618123464879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32184806686456E-2"/>
                  <c:y val="-4.4442103996649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6.9345693490441354E-2"/>
                  <c:y val="-4.4442603934074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0.111</c:v>
                </c:pt>
                <c:pt idx="1">
                  <c:v>0.33300000000000002</c:v>
                </c:pt>
                <c:pt idx="2">
                  <c:v>0.111</c:v>
                </c:pt>
                <c:pt idx="3">
                  <c:v>0</c:v>
                </c:pt>
                <c:pt idx="4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8022498960679567E-3"/>
                  <c:y val="-4.5617956819071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193853427895979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083865403349404"/>
                  <c:y val="-4.5619456631344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401103230890466E-2"/>
                  <c:y val="-4.4442103996649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7281323877068557E-2"/>
                  <c:y val="-4.6558005822937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0.111</c:v>
                </c:pt>
                <c:pt idx="1">
                  <c:v>0.33300000000000002</c:v>
                </c:pt>
                <c:pt idx="2">
                  <c:v>0.66700000000000004</c:v>
                </c:pt>
                <c:pt idx="3">
                  <c:v>0.222</c:v>
                </c:pt>
                <c:pt idx="4">
                  <c:v>0.111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34777833621861"/>
                  <c:y val="-4.5619123339728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595422026147555E-2"/>
                  <c:y val="-4.6558339114554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0535730905977292E-2"/>
                  <c:y val="-4.44417707050334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887294230065213"/>
                  <c:y val="-4.5618790048112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205984003772578"/>
                  <c:y val="-4.669165576108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0.55600000000000005</c:v>
                </c:pt>
                <c:pt idx="1">
                  <c:v>0.222</c:v>
                </c:pt>
                <c:pt idx="2">
                  <c:v>0.222</c:v>
                </c:pt>
                <c:pt idx="3">
                  <c:v>0.66700000000000004</c:v>
                </c:pt>
                <c:pt idx="4">
                  <c:v>0.55600000000000005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82720"/>
        <c:axId val="30404992"/>
      </c:barChart>
      <c:catAx>
        <c:axId val="303827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404992"/>
        <c:crosses val="autoZero"/>
        <c:auto val="1"/>
        <c:lblAlgn val="ctr"/>
        <c:lblOffset val="100"/>
        <c:noMultiLvlLbl val="0"/>
      </c:catAx>
      <c:valAx>
        <c:axId val="304049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382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3.5714285714285716</c:v>
                </c:pt>
                <c:pt idx="1">
                  <c:v>3.2857142857142856</c:v>
                </c:pt>
                <c:pt idx="2">
                  <c:v>4.1428571428571432</c:v>
                </c:pt>
                <c:pt idx="3">
                  <c:v>4.4285714285714288</c:v>
                </c:pt>
                <c:pt idx="4">
                  <c:v>3.4285714285714284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49248"/>
        <c:axId val="30151040"/>
      </c:barChart>
      <c:catAx>
        <c:axId val="301492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151040"/>
        <c:crosses val="autoZero"/>
        <c:auto val="1"/>
        <c:lblAlgn val="ctr"/>
        <c:lblOffset val="100"/>
        <c:noMultiLvlLbl val="0"/>
      </c:catAx>
      <c:valAx>
        <c:axId val="3015104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0149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0.25</c:v>
                </c:pt>
                <c:pt idx="1">
                  <c:v>0.125</c:v>
                </c:pt>
                <c:pt idx="2">
                  <c:v>0.25</c:v>
                </c:pt>
                <c:pt idx="3">
                  <c:v>0.25</c:v>
                </c:pt>
                <c:pt idx="4">
                  <c:v>0.14299999999999999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0.25</c:v>
                </c:pt>
                <c:pt idx="1">
                  <c:v>0.375</c:v>
                </c:pt>
                <c:pt idx="2">
                  <c:v>0.125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0.125</c:v>
                </c:pt>
                <c:pt idx="2">
                  <c:v>0.5</c:v>
                </c:pt>
                <c:pt idx="3">
                  <c:v>0.375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0.5</c:v>
                </c:pt>
                <c:pt idx="1">
                  <c:v>0.375</c:v>
                </c:pt>
                <c:pt idx="2">
                  <c:v>0.125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  <c:pt idx="4">
                  <c:v>0.85699999999999998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22208"/>
        <c:axId val="30223744"/>
      </c:barChart>
      <c:catAx>
        <c:axId val="30222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0223744"/>
        <c:crosses val="autoZero"/>
        <c:auto val="1"/>
        <c:lblAlgn val="ctr"/>
        <c:lblOffset val="100"/>
        <c:noMultiLvlLbl val="0"/>
      </c:catAx>
      <c:valAx>
        <c:axId val="302237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222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1.2280700057922356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4385957399370501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0.111</c:v>
                </c:pt>
                <c:pt idx="3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layout>
                <c:manualLayout>
                  <c:x val="4.7368276368521013E-2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789333362434956E-2"/>
                  <c:y val="-4.10532554398442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0.222</c:v>
                </c:pt>
                <c:pt idx="3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368414509129091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368138227912943E-2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94721937460708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6140343121930773E-2"/>
                  <c:y val="-4.3007827833837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0.222</c:v>
                </c:pt>
                <c:pt idx="1">
                  <c:v>0.222</c:v>
                </c:pt>
                <c:pt idx="2">
                  <c:v>0.33300000000000002</c:v>
                </c:pt>
                <c:pt idx="3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228054810325347"/>
                  <c:y val="-4.3006596316222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403507196642189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03508578048269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543580944387217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0.44400000000000001</c:v>
                </c:pt>
                <c:pt idx="1">
                  <c:v>0.44400000000000001</c:v>
                </c:pt>
                <c:pt idx="2">
                  <c:v>0.111</c:v>
                </c:pt>
                <c:pt idx="3">
                  <c:v>0.125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338157433601674E-2"/>
                  <c:y val="-4.30053647986083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203884762552175E-2"/>
                  <c:y val="-4.3005518738310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33249850359186E-2"/>
                  <c:y val="-4.1050638464913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571676810103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0.33300000000000002</c:v>
                </c:pt>
                <c:pt idx="2">
                  <c:v>0.222</c:v>
                </c:pt>
                <c:pt idx="3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8273280"/>
        <c:axId val="28299648"/>
      </c:barChart>
      <c:catAx>
        <c:axId val="282732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299648"/>
        <c:crosses val="autoZero"/>
        <c:auto val="1"/>
        <c:lblAlgn val="ctr"/>
        <c:lblOffset val="100"/>
        <c:noMultiLvlLbl val="0"/>
      </c:catAx>
      <c:valAx>
        <c:axId val="28299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273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3,7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100" sqref="V100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2" t="s">
        <v>69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</v>
      </c>
      <c r="N8" s="36">
        <v>0</v>
      </c>
      <c r="O8" s="36">
        <v>0.222</v>
      </c>
      <c r="P8" s="36">
        <v>0.44400000000000001</v>
      </c>
      <c r="Q8" s="36">
        <v>0.33300000000000002</v>
      </c>
      <c r="R8" s="37">
        <f>(0*1+0*2+2*3+4*4+3*5)/9</f>
        <v>4.1111111111111107</v>
      </c>
      <c r="S8" s="3"/>
      <c r="T8" s="2"/>
    </row>
    <row r="9" spans="1:20" x14ac:dyDescent="0.25">
      <c r="K9" s="2"/>
      <c r="L9" s="3" t="s">
        <v>0</v>
      </c>
      <c r="M9" s="36">
        <v>0.111</v>
      </c>
      <c r="N9" s="36">
        <v>0</v>
      </c>
      <c r="O9" s="36">
        <v>0.33300000000000002</v>
      </c>
      <c r="P9" s="36">
        <v>0.33300000000000002</v>
      </c>
      <c r="Q9" s="36">
        <v>0.222</v>
      </c>
      <c r="R9" s="37">
        <f>(1*1+0*2+3*3+3*4+2*5)/9</f>
        <v>3.5555555555555554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5" t="s">
        <v>73</v>
      </c>
      <c r="N31" s="36">
        <v>0</v>
      </c>
      <c r="O31" s="36">
        <v>0</v>
      </c>
      <c r="P31" s="36">
        <v>0.16700000000000001</v>
      </c>
      <c r="Q31" s="36">
        <v>0.33300000000000002</v>
      </c>
      <c r="R31" s="36">
        <v>0.5</v>
      </c>
      <c r="S31" s="37">
        <f>(0*1+0*2+1*3+2*4+3*5)/6</f>
        <v>4.333333333333333</v>
      </c>
      <c r="T31" s="2"/>
      <c r="U31" s="2"/>
    </row>
    <row r="32" spans="11:21" x14ac:dyDescent="0.25">
      <c r="K32" s="2"/>
      <c r="L32" s="2"/>
      <c r="M32" s="3" t="s">
        <v>0</v>
      </c>
      <c r="N32" s="36">
        <v>0.16700000000000001</v>
      </c>
      <c r="O32" s="36">
        <v>0</v>
      </c>
      <c r="P32" s="36">
        <v>0.33300000000000002</v>
      </c>
      <c r="Q32" s="36">
        <v>0.33300000000000002</v>
      </c>
      <c r="R32" s="36">
        <v>0.16700000000000001</v>
      </c>
      <c r="S32" s="37">
        <f>(1*1+0*2+2*3+2*4+1*5)/6</f>
        <v>3.3333333333333335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3"/>
      <c r="O43" s="3"/>
      <c r="P43" s="3"/>
      <c r="Q43" s="3"/>
      <c r="R43" s="3"/>
      <c r="S43" s="2"/>
    </row>
    <row r="44" spans="11:21" x14ac:dyDescent="0.25">
      <c r="M44" s="2"/>
      <c r="N44" s="3"/>
      <c r="O44" s="3"/>
      <c r="P44" s="3"/>
      <c r="Q44" s="3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39">
        <v>4</v>
      </c>
      <c r="P46" s="39">
        <v>1</v>
      </c>
      <c r="Q46" s="3"/>
      <c r="R46" s="2"/>
      <c r="S46" s="2"/>
    </row>
    <row r="47" spans="11:21" x14ac:dyDescent="0.25">
      <c r="M47" s="2"/>
      <c r="N47" s="3">
        <v>2</v>
      </c>
      <c r="O47" s="39">
        <v>1</v>
      </c>
      <c r="P47" s="39">
        <v>2</v>
      </c>
      <c r="Q47" s="3"/>
      <c r="R47" s="2"/>
      <c r="S47" s="2"/>
    </row>
    <row r="48" spans="11:21" x14ac:dyDescent="0.25">
      <c r="M48" s="2"/>
      <c r="N48" s="3">
        <v>3</v>
      </c>
      <c r="O48" s="39">
        <v>4</v>
      </c>
      <c r="P48" s="39">
        <v>0</v>
      </c>
      <c r="Q48" s="3"/>
      <c r="R48" s="2"/>
      <c r="S48" s="2"/>
    </row>
    <row r="49" spans="13:19" x14ac:dyDescent="0.25">
      <c r="M49" s="2"/>
      <c r="N49" s="3">
        <v>4</v>
      </c>
      <c r="O49" s="39">
        <v>1</v>
      </c>
      <c r="P49" s="39">
        <v>2</v>
      </c>
      <c r="Q49" s="3"/>
      <c r="R49" s="2"/>
      <c r="S49" s="2"/>
    </row>
    <row r="50" spans="13:19" x14ac:dyDescent="0.25">
      <c r="M50" s="2"/>
      <c r="N50" s="3">
        <v>5</v>
      </c>
      <c r="O50" s="39">
        <v>4</v>
      </c>
      <c r="P50" s="39">
        <v>1</v>
      </c>
      <c r="Q50" s="3"/>
      <c r="R50" s="2"/>
      <c r="S50" s="2"/>
    </row>
    <row r="51" spans="13:19" x14ac:dyDescent="0.25">
      <c r="M51" s="2"/>
      <c r="N51" s="3">
        <v>6</v>
      </c>
      <c r="O51" s="39">
        <v>3</v>
      </c>
      <c r="P51" s="39">
        <v>2</v>
      </c>
      <c r="Q51" s="3"/>
      <c r="R51" s="2"/>
      <c r="S51" s="2"/>
    </row>
    <row r="52" spans="13:19" x14ac:dyDescent="0.25">
      <c r="M52" s="2"/>
      <c r="N52" s="3">
        <v>7</v>
      </c>
      <c r="O52" s="39">
        <v>1</v>
      </c>
      <c r="P52" s="39">
        <v>3</v>
      </c>
      <c r="Q52" s="3"/>
      <c r="R52" s="2"/>
      <c r="S52" s="2"/>
    </row>
    <row r="53" spans="13:19" x14ac:dyDescent="0.25">
      <c r="M53" s="2"/>
      <c r="N53" s="3">
        <v>8</v>
      </c>
      <c r="O53" s="39">
        <v>6</v>
      </c>
      <c r="P53" s="39">
        <v>0</v>
      </c>
      <c r="Q53" s="3"/>
      <c r="R53" s="2"/>
      <c r="S53" s="2"/>
    </row>
    <row r="54" spans="13:19" x14ac:dyDescent="0.25">
      <c r="M54" s="2"/>
      <c r="N54" s="3">
        <v>9</v>
      </c>
      <c r="O54" s="39">
        <v>3</v>
      </c>
      <c r="P54" s="39">
        <v>0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67" sqref="X67"/>
    </sheetView>
  </sheetViews>
  <sheetFormatPr defaultRowHeight="15" x14ac:dyDescent="0.25"/>
  <sheetData>
    <row r="2" spans="1:23" ht="27.75" customHeight="1" x14ac:dyDescent="0.3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8"/>
      <c r="N9" s="38"/>
      <c r="O9" s="38"/>
      <c r="P9" s="38"/>
      <c r="Q9" s="38"/>
      <c r="R9" s="38"/>
      <c r="S9" s="38"/>
      <c r="T9" s="38"/>
      <c r="U9" s="38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5">
        <v>1</v>
      </c>
      <c r="O12" s="36">
        <v>0.111</v>
      </c>
      <c r="P12" s="36">
        <v>0</v>
      </c>
      <c r="Q12" s="36">
        <v>0.222</v>
      </c>
      <c r="R12" s="36">
        <v>0.44400000000000001</v>
      </c>
      <c r="S12" s="36">
        <v>0.222</v>
      </c>
      <c r="T12" s="37">
        <f>(1*1+0*2+2*3+4*4+2*5)/9</f>
        <v>3.6666666666666665</v>
      </c>
      <c r="U12" s="2"/>
      <c r="V12" s="3"/>
      <c r="W12" s="2"/>
    </row>
    <row r="13" spans="1:23" x14ac:dyDescent="0.25">
      <c r="M13" s="2"/>
      <c r="N13" s="3">
        <v>2</v>
      </c>
      <c r="O13" s="36">
        <v>0</v>
      </c>
      <c r="P13" s="36">
        <v>0.111</v>
      </c>
      <c r="Q13" s="36">
        <v>0.111</v>
      </c>
      <c r="R13" s="36">
        <v>0.55600000000000005</v>
      </c>
      <c r="S13" s="36">
        <v>0.222</v>
      </c>
      <c r="T13" s="37">
        <f>(0*1+1*2+1*3+5*4+2*5)/9</f>
        <v>3.8888888888888888</v>
      </c>
      <c r="U13" s="2"/>
      <c r="V13" s="3"/>
      <c r="W13" s="2"/>
    </row>
    <row r="14" spans="1:23" x14ac:dyDescent="0.25">
      <c r="M14" s="2"/>
      <c r="N14" s="3">
        <v>3</v>
      </c>
      <c r="O14" s="36">
        <v>0</v>
      </c>
      <c r="P14" s="36">
        <v>0.125</v>
      </c>
      <c r="Q14" s="36">
        <v>0</v>
      </c>
      <c r="R14" s="36">
        <v>0.25</v>
      </c>
      <c r="S14" s="36">
        <v>0.625</v>
      </c>
      <c r="T14" s="37">
        <f>(0*1+1*2+0*3+2*4+5*5)/8</f>
        <v>4.375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35">
        <v>1</v>
      </c>
      <c r="P42" s="36">
        <v>0.14299999999999999</v>
      </c>
      <c r="Q42" s="36">
        <v>0</v>
      </c>
      <c r="R42" s="36">
        <v>0.14299999999999999</v>
      </c>
      <c r="S42" s="36">
        <v>0.42899999999999999</v>
      </c>
      <c r="T42" s="36">
        <v>0.28599999999999998</v>
      </c>
      <c r="U42" s="37">
        <f>(1*1+0*2+1*3+3*4+2*5)/7</f>
        <v>3.7142857142857144</v>
      </c>
      <c r="V42" s="2"/>
      <c r="W42" s="2"/>
    </row>
    <row r="43" spans="13:23" x14ac:dyDescent="0.25">
      <c r="M43" s="2"/>
      <c r="N43" s="3"/>
      <c r="O43" s="3">
        <v>2</v>
      </c>
      <c r="P43" s="36">
        <v>0</v>
      </c>
      <c r="Q43" s="36">
        <v>0.14299999999999999</v>
      </c>
      <c r="R43" s="36">
        <v>0</v>
      </c>
      <c r="S43" s="36">
        <v>0.57099999999999995</v>
      </c>
      <c r="T43" s="36">
        <v>0.28599999999999998</v>
      </c>
      <c r="U43" s="37">
        <f>(0*1+1*2+0*3+4*4+2*5)/7</f>
        <v>4</v>
      </c>
      <c r="V43" s="2"/>
      <c r="W43" s="2"/>
    </row>
    <row r="44" spans="13:23" x14ac:dyDescent="0.25">
      <c r="M44" s="2"/>
      <c r="N44" s="3"/>
      <c r="O44" s="3">
        <v>3</v>
      </c>
      <c r="P44" s="36">
        <v>0</v>
      </c>
      <c r="Q44" s="36">
        <v>0.16700000000000001</v>
      </c>
      <c r="R44" s="36">
        <v>0</v>
      </c>
      <c r="S44" s="36">
        <v>0.33300000000000002</v>
      </c>
      <c r="T44" s="36">
        <v>0.5</v>
      </c>
      <c r="U44" s="37">
        <f>(0*1+1*2+0*3+2*4+3*5)/6</f>
        <v>4.166666666666667</v>
      </c>
      <c r="V44" s="2"/>
      <c r="W44" s="2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3" sqref="AA103"/>
    </sheetView>
  </sheetViews>
  <sheetFormatPr defaultRowHeight="15" x14ac:dyDescent="0.25"/>
  <sheetData>
    <row r="2" spans="1:21" ht="31.5" customHeight="1" x14ac:dyDescent="0.35">
      <c r="A2" s="42" t="s">
        <v>71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2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2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2"/>
      <c r="L11" s="3"/>
      <c r="M11" s="35">
        <v>1</v>
      </c>
      <c r="N11" s="36">
        <v>0.111</v>
      </c>
      <c r="O11" s="36">
        <v>0.111</v>
      </c>
      <c r="P11" s="36">
        <v>0.111</v>
      </c>
      <c r="Q11" s="36">
        <v>0.111</v>
      </c>
      <c r="R11" s="36">
        <v>0.55600000000000005</v>
      </c>
      <c r="S11" s="37">
        <f>(1*1+1*2+1*3+1*4+5*5)/9</f>
        <v>3.8888888888888888</v>
      </c>
      <c r="T11" s="2"/>
      <c r="U11" s="3"/>
    </row>
    <row r="12" spans="1:21" x14ac:dyDescent="0.25">
      <c r="I12" s="3"/>
      <c r="J12" s="2"/>
      <c r="K12" s="2"/>
      <c r="L12" s="3"/>
      <c r="M12" s="3">
        <v>2</v>
      </c>
      <c r="N12" s="36">
        <v>0</v>
      </c>
      <c r="O12" s="36">
        <v>0.111</v>
      </c>
      <c r="P12" s="36">
        <v>0.33300000000000002</v>
      </c>
      <c r="Q12" s="36">
        <v>0.33300000000000002</v>
      </c>
      <c r="R12" s="36">
        <v>0.222</v>
      </c>
      <c r="S12" s="37">
        <f>(0*1+1*2+3*3+3*4+2*5)/9</f>
        <v>3.6666666666666665</v>
      </c>
      <c r="T12" s="2"/>
      <c r="U12" s="3"/>
    </row>
    <row r="13" spans="1:21" x14ac:dyDescent="0.25">
      <c r="I13" s="3"/>
      <c r="J13" s="2"/>
      <c r="K13" s="2"/>
      <c r="L13" s="3"/>
      <c r="M13" s="3">
        <v>3</v>
      </c>
      <c r="N13" s="36">
        <v>0</v>
      </c>
      <c r="O13" s="36">
        <v>0</v>
      </c>
      <c r="P13" s="36">
        <v>0.111</v>
      </c>
      <c r="Q13" s="36">
        <v>0.66700000000000004</v>
      </c>
      <c r="R13" s="36">
        <v>0.222</v>
      </c>
      <c r="S13" s="37">
        <f>(0*1+0*2+1*3+6*4+2*5)/9</f>
        <v>4.1111111111111107</v>
      </c>
      <c r="T13" s="2"/>
      <c r="U13" s="3"/>
    </row>
    <row r="14" spans="1:21" x14ac:dyDescent="0.25">
      <c r="I14" s="3"/>
      <c r="J14" s="2"/>
      <c r="K14" s="2"/>
      <c r="L14" s="3"/>
      <c r="M14" s="3">
        <v>4</v>
      </c>
      <c r="N14" s="36">
        <v>0</v>
      </c>
      <c r="O14" s="36">
        <v>0.111</v>
      </c>
      <c r="P14" s="36">
        <v>0</v>
      </c>
      <c r="Q14" s="36">
        <v>0.222</v>
      </c>
      <c r="R14" s="36">
        <v>0.66700000000000004</v>
      </c>
      <c r="S14" s="37">
        <f>(0*1+1*2+0*3+2*4+6*5)/9</f>
        <v>4.4444444444444446</v>
      </c>
      <c r="T14" s="2"/>
      <c r="U14" s="3"/>
    </row>
    <row r="15" spans="1:21" x14ac:dyDescent="0.25">
      <c r="I15" s="3"/>
      <c r="J15" s="2"/>
      <c r="K15" s="2"/>
      <c r="L15" s="3"/>
      <c r="M15" s="3">
        <v>5</v>
      </c>
      <c r="N15" s="36">
        <v>0.222</v>
      </c>
      <c r="O15" s="36">
        <v>0</v>
      </c>
      <c r="P15" s="36">
        <v>0.111</v>
      </c>
      <c r="Q15" s="36">
        <v>0.111</v>
      </c>
      <c r="R15" s="36">
        <v>0.55600000000000005</v>
      </c>
      <c r="S15" s="37">
        <f>(2*1+0*2+1*3+1*4+5*5)/9</f>
        <v>3.7777777777777777</v>
      </c>
      <c r="T15" s="2"/>
      <c r="U15" s="3"/>
    </row>
    <row r="16" spans="1:21" x14ac:dyDescent="0.25">
      <c r="I16" s="3"/>
      <c r="J16" s="2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0.14299999999999999</v>
      </c>
      <c r="R49" s="36">
        <v>0.14299999999999999</v>
      </c>
      <c r="S49" s="36">
        <v>0.14299999999999999</v>
      </c>
      <c r="T49" s="36">
        <v>0.14299999999999999</v>
      </c>
      <c r="U49" s="36">
        <v>0.42899999999999999</v>
      </c>
      <c r="V49" s="37">
        <f>(1*1+1*2+1*3+1*4+3*5)/7</f>
        <v>3.5714285714285716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</v>
      </c>
      <c r="R50" s="36">
        <v>0.14299999999999999</v>
      </c>
      <c r="S50" s="36">
        <v>0.42899999999999999</v>
      </c>
      <c r="T50" s="36">
        <v>0.42899999999999999</v>
      </c>
      <c r="U50" s="36">
        <v>0</v>
      </c>
      <c r="V50" s="37">
        <f>(0*1+1*2+3*3+3*4+0*5)/7</f>
        <v>3.2857142857142856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0</v>
      </c>
      <c r="R51" s="36">
        <v>0</v>
      </c>
      <c r="S51" s="36">
        <v>0.14299999999999999</v>
      </c>
      <c r="T51" s="36">
        <v>0.57099999999999995</v>
      </c>
      <c r="U51" s="36">
        <v>0.28599999999999998</v>
      </c>
      <c r="V51" s="37">
        <f>(0*1+0*2+1*3+4*4+2*5)/7</f>
        <v>4.1428571428571432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0.14299999999999999</v>
      </c>
      <c r="S52" s="36">
        <v>0</v>
      </c>
      <c r="T52" s="36">
        <v>0.14299999999999999</v>
      </c>
      <c r="U52" s="36">
        <v>0.71399999999999997</v>
      </c>
      <c r="V52" s="37">
        <f>(0*1+1*2+0*3+1*4+5*5)/7</f>
        <v>4.4285714285714288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0.28599999999999998</v>
      </c>
      <c r="R53" s="36">
        <v>0</v>
      </c>
      <c r="S53" s="36">
        <v>0.14299999999999999</v>
      </c>
      <c r="T53" s="36">
        <v>0.14299999999999999</v>
      </c>
      <c r="U53" s="36">
        <v>0.42899999999999999</v>
      </c>
      <c r="V53" s="37">
        <f>(2*1+0*2+1*3+1*4+3*5)/7</f>
        <v>3.4285714285714284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6">
        <f>2/R83</f>
        <v>0.25</v>
      </c>
      <c r="S77" s="36">
        <v>0.125</v>
      </c>
      <c r="T77" s="36">
        <v>0.25</v>
      </c>
      <c r="U77" s="36">
        <v>0.25</v>
      </c>
      <c r="V77" s="36">
        <v>0.14299999999999999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6">
        <f>2/R83</f>
        <v>0.25</v>
      </c>
      <c r="S78" s="36">
        <v>0.375</v>
      </c>
      <c r="T78" s="36">
        <v>0.125</v>
      </c>
      <c r="U78" s="36">
        <v>0.25</v>
      </c>
      <c r="V78" s="36">
        <v>0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6">
        <f>0/R83</f>
        <v>0</v>
      </c>
      <c r="S79" s="36">
        <v>0.125</v>
      </c>
      <c r="T79" s="36">
        <v>0.5</v>
      </c>
      <c r="U79" s="36">
        <v>0.375</v>
      </c>
      <c r="V79" s="36">
        <v>0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6">
        <f>4/R83</f>
        <v>0.5</v>
      </c>
      <c r="S80" s="36">
        <v>0.375</v>
      </c>
      <c r="T80" s="36">
        <v>0.125</v>
      </c>
      <c r="U80" s="36">
        <v>0</v>
      </c>
      <c r="V80" s="36">
        <v>0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6">
        <f>0/R83</f>
        <v>0</v>
      </c>
      <c r="S81" s="36">
        <v>0</v>
      </c>
      <c r="T81" s="36">
        <v>0</v>
      </c>
      <c r="U81" s="36">
        <v>0.125</v>
      </c>
      <c r="V81" s="36">
        <v>0.85699999999999998</v>
      </c>
      <c r="W81" s="2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3"/>
      <c r="Y82" s="2"/>
    </row>
    <row r="83" spans="15:25" x14ac:dyDescent="0.25">
      <c r="O83" s="2"/>
      <c r="P83" s="3"/>
      <c r="Q83" s="3"/>
      <c r="R83" s="3">
        <v>8</v>
      </c>
      <c r="S83" s="3"/>
      <c r="T83" s="3"/>
      <c r="U83" s="3"/>
      <c r="V83" s="3"/>
      <c r="W83" s="2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2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82" sqref="AA82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0</v>
      </c>
      <c r="R7" s="36">
        <v>0</v>
      </c>
      <c r="S7" s="36">
        <v>0.222</v>
      </c>
      <c r="T7" s="36">
        <v>0.44400000000000001</v>
      </c>
      <c r="U7" s="36">
        <v>0.33300000000000002</v>
      </c>
      <c r="V7" s="37">
        <f>(0*1+0*2+2*3+4*4+3*5)/9</f>
        <v>4.1111111111111107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0</v>
      </c>
      <c r="R8" s="36">
        <v>0</v>
      </c>
      <c r="S8" s="36">
        <v>0.222</v>
      </c>
      <c r="T8" s="36">
        <v>0.44400000000000001</v>
      </c>
      <c r="U8" s="36">
        <v>0.33300000000000002</v>
      </c>
      <c r="V8" s="37">
        <f>(0*1+0*2+2*3+4*4+3*5)/9</f>
        <v>4.1111111111111107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0.111</v>
      </c>
      <c r="R9" s="36">
        <v>0.222</v>
      </c>
      <c r="S9" s="36">
        <v>0.33300000000000002</v>
      </c>
      <c r="T9" s="36">
        <v>0.111</v>
      </c>
      <c r="U9" s="36">
        <v>0.222</v>
      </c>
      <c r="V9" s="37">
        <f>(1*1+2*2+3*3+1*4+2*5)/9</f>
        <v>3.1111111111111112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0.25</v>
      </c>
      <c r="R10" s="36">
        <v>0.125</v>
      </c>
      <c r="S10" s="36">
        <v>0.25</v>
      </c>
      <c r="T10" s="36">
        <v>0.125</v>
      </c>
      <c r="U10" s="36">
        <v>0.25</v>
      </c>
      <c r="V10" s="37">
        <f>(2*1+1*2+2*3+1*4+2*5)/8</f>
        <v>3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0</v>
      </c>
      <c r="S44" s="36">
        <v>0</v>
      </c>
      <c r="T44" s="36">
        <v>0.28599999999999998</v>
      </c>
      <c r="U44" s="36">
        <v>0.42899999999999999</v>
      </c>
      <c r="V44" s="36">
        <v>0.28599999999999998</v>
      </c>
      <c r="W44" s="37">
        <f>(0*1+0*2+2*3+3*4+2*5)/7</f>
        <v>4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0</v>
      </c>
      <c r="S45" s="36">
        <v>0</v>
      </c>
      <c r="T45" s="36">
        <v>0.14299999999999999</v>
      </c>
      <c r="U45" s="36">
        <v>0.57099999999999995</v>
      </c>
      <c r="V45" s="36">
        <v>0.28599999999999998</v>
      </c>
      <c r="W45" s="37">
        <f>(0*1+0*2+1*3+4*4+2*5)/7</f>
        <v>4.1428571428571432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0</v>
      </c>
      <c r="S46" s="36">
        <v>0.28599999999999998</v>
      </c>
      <c r="T46" s="36">
        <v>0.42899999999999999</v>
      </c>
      <c r="U46" s="36">
        <v>0.14299999999999999</v>
      </c>
      <c r="V46" s="36">
        <v>0.14299999999999999</v>
      </c>
      <c r="W46" s="37">
        <f>(0*1+2*2+3*3+1*4+1*5)/7</f>
        <v>3.1428571428571428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0.16700000000000001</v>
      </c>
      <c r="S47" s="36">
        <v>0.16700000000000001</v>
      </c>
      <c r="T47" s="36">
        <v>0.33300000000000002</v>
      </c>
      <c r="U47" s="36">
        <v>0.16700000000000001</v>
      </c>
      <c r="V47" s="36">
        <v>0.16700000000000001</v>
      </c>
      <c r="W47" s="37">
        <f>(1*1+1*2+2*3+1*4+1*5)/6</f>
        <v>3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3"/>
      <c r="Y49" s="3"/>
      <c r="Z49" s="3"/>
    </row>
    <row r="50" spans="14:26" x14ac:dyDescent="0.25">
      <c r="O50" s="2"/>
      <c r="P50" s="2"/>
      <c r="Q50" s="2"/>
      <c r="R50" s="2"/>
      <c r="S50" s="2"/>
      <c r="T50" s="2"/>
      <c r="U50" s="2"/>
      <c r="V50" s="2"/>
      <c r="W50" s="2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7" sqref="T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3" t="s">
        <v>19</v>
      </c>
      <c r="C4" s="44"/>
      <c r="D4" s="44"/>
      <c r="E4" s="44"/>
      <c r="F4" s="45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3</v>
      </c>
      <c r="D6" s="11">
        <v>0.27300000000000002</v>
      </c>
      <c r="E6" s="10">
        <v>8</v>
      </c>
      <c r="F6" s="12">
        <v>0.72699999999999998</v>
      </c>
    </row>
    <row r="7" spans="2:18" ht="24" x14ac:dyDescent="0.25">
      <c r="B7" s="8" t="s">
        <v>22</v>
      </c>
      <c r="C7" s="13">
        <v>4</v>
      </c>
      <c r="D7" s="24">
        <v>0.36399999999999999</v>
      </c>
      <c r="E7" s="13">
        <v>7</v>
      </c>
      <c r="F7" s="25">
        <v>0.63600000000000001</v>
      </c>
    </row>
    <row r="8" spans="2:18" ht="24" x14ac:dyDescent="0.25">
      <c r="B8" s="7" t="s">
        <v>23</v>
      </c>
      <c r="C8" s="10">
        <v>4</v>
      </c>
      <c r="D8" s="22">
        <v>0.36399999999999999</v>
      </c>
      <c r="E8" s="10">
        <v>7</v>
      </c>
      <c r="F8" s="23">
        <v>0.63600000000000001</v>
      </c>
    </row>
    <row r="9" spans="2:18" ht="48" x14ac:dyDescent="0.25">
      <c r="B9" s="8" t="s">
        <v>24</v>
      </c>
      <c r="C9" s="13">
        <v>11</v>
      </c>
      <c r="D9" s="24">
        <v>1</v>
      </c>
      <c r="E9" s="13">
        <v>0</v>
      </c>
      <c r="F9" s="25">
        <v>0</v>
      </c>
    </row>
    <row r="10" spans="2:18" ht="24" x14ac:dyDescent="0.25">
      <c r="B10" s="9" t="s">
        <v>26</v>
      </c>
      <c r="C10" s="14">
        <v>10</v>
      </c>
      <c r="D10" s="15">
        <v>0.90900000000000003</v>
      </c>
      <c r="E10" s="14">
        <v>1</v>
      </c>
      <c r="F10" s="16">
        <v>9.0999999999999998E-2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0</v>
      </c>
      <c r="K18" s="36">
        <v>0.222</v>
      </c>
      <c r="L18" s="36">
        <v>0.33300000000000002</v>
      </c>
      <c r="M18" s="36">
        <v>0.222</v>
      </c>
      <c r="N18" s="36">
        <v>0.222</v>
      </c>
      <c r="O18" s="37">
        <f>(0*1+2*2+3*3+2*4+2*5)/9</f>
        <v>3.4444444444444446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0</v>
      </c>
      <c r="K19" s="36">
        <v>0.111</v>
      </c>
      <c r="L19" s="36">
        <v>0.222</v>
      </c>
      <c r="M19" s="36">
        <v>0.222</v>
      </c>
      <c r="N19" s="36">
        <v>0.44400000000000001</v>
      </c>
      <c r="O19" s="37">
        <f>(0*1+1*2+2*3+2*4+4*5)/9</f>
        <v>4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0</v>
      </c>
      <c r="K20" s="36">
        <v>0.111</v>
      </c>
      <c r="L20" s="36">
        <v>0.33300000000000002</v>
      </c>
      <c r="M20" s="36">
        <v>0.44400000000000001</v>
      </c>
      <c r="N20" s="36">
        <v>0.111</v>
      </c>
      <c r="O20" s="37">
        <f>(0*1+1*2+3*3+4*4+1*5)/9</f>
        <v>3.5555555555555554</v>
      </c>
      <c r="P20" s="3"/>
      <c r="Q20" s="3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</v>
      </c>
      <c r="L45" s="36">
        <v>0.14299999999999999</v>
      </c>
      <c r="M45" s="36">
        <v>0.42899999999999999</v>
      </c>
      <c r="N45" s="36">
        <v>0.28599999999999998</v>
      </c>
      <c r="O45" s="36">
        <v>0.14299999999999999</v>
      </c>
      <c r="P45" s="37">
        <f>(0*1+1*2+3*3+2*4+1*5)/7</f>
        <v>3.4285714285714284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0</v>
      </c>
      <c r="L46" s="36">
        <v>0</v>
      </c>
      <c r="M46" s="36">
        <v>0.28599999999999998</v>
      </c>
      <c r="N46" s="36">
        <v>0.28599999999999998</v>
      </c>
      <c r="O46" s="36">
        <v>0.42899999999999999</v>
      </c>
      <c r="P46" s="37">
        <f>(0*1+0*2+2*3+2*4+3*5)/7</f>
        <v>4.1428571428571432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0</v>
      </c>
      <c r="M47" s="36">
        <v>0.42899999999999999</v>
      </c>
      <c r="N47" s="36">
        <v>0.42899999999999999</v>
      </c>
      <c r="O47" s="36">
        <v>0.14299999999999999</v>
      </c>
      <c r="P47" s="37">
        <f>(0*1+0*2+3*3+3*4+1*5)/7</f>
        <v>3.7142857142857144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6" t="s">
        <v>25</v>
      </c>
      <c r="C66" s="47"/>
      <c r="D66" s="47"/>
      <c r="E66" s="47"/>
      <c r="F66" s="48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7</v>
      </c>
      <c r="D68" s="29">
        <v>0.63600000000000001</v>
      </c>
      <c r="E68" s="26">
        <v>4</v>
      </c>
      <c r="F68" s="30">
        <v>0.36399999999999999</v>
      </c>
    </row>
    <row r="69" spans="2:6" ht="36" x14ac:dyDescent="0.25">
      <c r="B69" s="8" t="s">
        <v>28</v>
      </c>
      <c r="C69" s="27">
        <v>6</v>
      </c>
      <c r="D69" s="31">
        <v>0.54500000000000004</v>
      </c>
      <c r="E69" s="27">
        <v>5</v>
      </c>
      <c r="F69" s="32">
        <v>0.45500000000000002</v>
      </c>
    </row>
    <row r="70" spans="2:6" ht="48" x14ac:dyDescent="0.25">
      <c r="B70" s="7" t="s">
        <v>29</v>
      </c>
      <c r="C70" s="26">
        <v>9</v>
      </c>
      <c r="D70" s="29">
        <v>0.81799999999999995</v>
      </c>
      <c r="E70" s="26">
        <v>2</v>
      </c>
      <c r="F70" s="30">
        <v>0.182</v>
      </c>
    </row>
    <row r="71" spans="2:6" ht="48" x14ac:dyDescent="0.25">
      <c r="B71" s="8" t="s">
        <v>30</v>
      </c>
      <c r="C71" s="27">
        <v>11</v>
      </c>
      <c r="D71" s="31">
        <v>1</v>
      </c>
      <c r="E71" s="27">
        <v>0</v>
      </c>
      <c r="F71" s="32">
        <v>0</v>
      </c>
    </row>
    <row r="72" spans="2:6" ht="24" x14ac:dyDescent="0.25">
      <c r="B72" s="9" t="s">
        <v>26</v>
      </c>
      <c r="C72" s="28">
        <v>11</v>
      </c>
      <c r="D72" s="33">
        <v>1</v>
      </c>
      <c r="E72" s="28">
        <v>0</v>
      </c>
      <c r="F72" s="34">
        <v>0</v>
      </c>
    </row>
    <row r="77" spans="2:6" ht="36" customHeight="1" x14ac:dyDescent="0.25">
      <c r="B77" s="43" t="s">
        <v>31</v>
      </c>
      <c r="C77" s="49"/>
      <c r="D77" s="49"/>
      <c r="E77" s="49"/>
      <c r="F77" s="50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3</v>
      </c>
      <c r="D79" s="20">
        <v>0.27300000000000002</v>
      </c>
      <c r="E79" s="26">
        <v>8</v>
      </c>
      <c r="F79" s="21">
        <v>0.72699999999999998</v>
      </c>
    </row>
    <row r="80" spans="2:6" ht="24" x14ac:dyDescent="0.25">
      <c r="B80" s="8" t="s">
        <v>33</v>
      </c>
      <c r="C80" s="27">
        <v>11</v>
      </c>
      <c r="D80" s="24">
        <v>1</v>
      </c>
      <c r="E80" s="27">
        <v>0</v>
      </c>
      <c r="F80" s="25">
        <v>0</v>
      </c>
    </row>
    <row r="81" spans="2:6" ht="24" x14ac:dyDescent="0.25">
      <c r="B81" s="7" t="s">
        <v>34</v>
      </c>
      <c r="C81" s="26">
        <v>11</v>
      </c>
      <c r="D81" s="22">
        <v>1</v>
      </c>
      <c r="E81" s="26">
        <v>0</v>
      </c>
      <c r="F81" s="23">
        <v>0</v>
      </c>
    </row>
    <row r="82" spans="2:6" ht="24" x14ac:dyDescent="0.25">
      <c r="B82" s="8" t="s">
        <v>35</v>
      </c>
      <c r="C82" s="27">
        <v>6</v>
      </c>
      <c r="D82" s="24">
        <v>0.54500000000000004</v>
      </c>
      <c r="E82" s="27">
        <v>5</v>
      </c>
      <c r="F82" s="25">
        <v>0.45500000000000002</v>
      </c>
    </row>
    <row r="83" spans="2:6" ht="72" x14ac:dyDescent="0.25">
      <c r="B83" s="7" t="s">
        <v>36</v>
      </c>
      <c r="C83" s="26">
        <v>11</v>
      </c>
      <c r="D83" s="22">
        <v>1</v>
      </c>
      <c r="E83" s="26">
        <v>0</v>
      </c>
      <c r="F83" s="23">
        <v>0</v>
      </c>
    </row>
    <row r="84" spans="2:6" ht="24" x14ac:dyDescent="0.25">
      <c r="B84" s="8" t="s">
        <v>37</v>
      </c>
      <c r="C84" s="27">
        <v>4</v>
      </c>
      <c r="D84" s="24">
        <v>0.36399999999999999</v>
      </c>
      <c r="E84" s="27">
        <v>7</v>
      </c>
      <c r="F84" s="25">
        <v>0.63600000000000001</v>
      </c>
    </row>
    <row r="85" spans="2:6" ht="24" x14ac:dyDescent="0.25">
      <c r="B85" s="7" t="s">
        <v>38</v>
      </c>
      <c r="C85" s="26">
        <v>11</v>
      </c>
      <c r="D85" s="22">
        <v>1</v>
      </c>
      <c r="E85" s="26">
        <v>0</v>
      </c>
      <c r="F85" s="23">
        <v>0</v>
      </c>
    </row>
    <row r="86" spans="2:6" ht="72" x14ac:dyDescent="0.25">
      <c r="B86" s="8" t="s">
        <v>39</v>
      </c>
      <c r="C86" s="27">
        <v>10</v>
      </c>
      <c r="D86" s="24">
        <v>0.90900000000000003</v>
      </c>
      <c r="E86" s="27">
        <v>1</v>
      </c>
      <c r="F86" s="25">
        <v>9.0999999999999998E-2</v>
      </c>
    </row>
    <row r="87" spans="2:6" ht="24" x14ac:dyDescent="0.25">
      <c r="B87" s="9" t="s">
        <v>40</v>
      </c>
      <c r="C87" s="28">
        <v>11</v>
      </c>
      <c r="D87" s="15">
        <v>1</v>
      </c>
      <c r="E87" s="28">
        <v>0</v>
      </c>
      <c r="F87" s="16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43" sqref="X43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0.111</v>
      </c>
      <c r="P8" s="36">
        <v>0.33300000000000002</v>
      </c>
      <c r="Q8" s="36">
        <v>0.222</v>
      </c>
      <c r="R8" s="36">
        <v>0.33300000000000002</v>
      </c>
      <c r="S8" s="37">
        <v>3.78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35">
        <v>1</v>
      </c>
      <c r="O23" s="36">
        <v>0</v>
      </c>
      <c r="P23" s="36">
        <v>0.14299999999999999</v>
      </c>
      <c r="Q23" s="36">
        <v>0.28599999999999998</v>
      </c>
      <c r="R23" s="36">
        <v>0.28599999999999998</v>
      </c>
      <c r="S23" s="36">
        <v>0.28599999999999998</v>
      </c>
      <c r="T23" s="40">
        <v>3.71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10" sqref="Y110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7</v>
      </c>
      <c r="O9" s="3">
        <v>0</v>
      </c>
      <c r="P9" s="3">
        <v>0</v>
      </c>
      <c r="Q9" s="3">
        <v>0</v>
      </c>
      <c r="R9" s="3">
        <v>1</v>
      </c>
      <c r="S9" s="3">
        <v>1</v>
      </c>
      <c r="T9" s="3">
        <v>0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41">
        <v>0</v>
      </c>
      <c r="O24" s="41">
        <v>1</v>
      </c>
      <c r="P24" s="41">
        <v>5</v>
      </c>
      <c r="Q24" s="41">
        <v>1</v>
      </c>
      <c r="R24" s="41">
        <v>0</v>
      </c>
      <c r="S24" s="2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3" t="s">
        <v>52</v>
      </c>
      <c r="C42" s="44"/>
      <c r="D42" s="44"/>
      <c r="E42" s="44"/>
      <c r="F42" s="44"/>
      <c r="G42" s="44"/>
      <c r="H42" s="44"/>
      <c r="I42" s="44"/>
      <c r="J42" s="45"/>
    </row>
    <row r="43" spans="2:10" x14ac:dyDescent="0.25">
      <c r="B43" s="4"/>
      <c r="C43" s="51" t="s">
        <v>16</v>
      </c>
      <c r="D43" s="51"/>
      <c r="E43" s="51" t="s">
        <v>17</v>
      </c>
      <c r="F43" s="51"/>
      <c r="G43" s="52" t="s">
        <v>18</v>
      </c>
      <c r="H43" s="52"/>
      <c r="I43" s="51" t="s">
        <v>17</v>
      </c>
      <c r="J43" s="53"/>
    </row>
    <row r="44" spans="2:10" ht="120" x14ac:dyDescent="0.25">
      <c r="B44" s="7" t="s">
        <v>51</v>
      </c>
      <c r="C44" s="55">
        <v>11</v>
      </c>
      <c r="D44" s="55"/>
      <c r="E44" s="57">
        <v>1</v>
      </c>
      <c r="F44" s="57"/>
      <c r="G44" s="61">
        <v>0</v>
      </c>
      <c r="H44" s="61"/>
      <c r="I44" s="57">
        <v>0</v>
      </c>
      <c r="J44" s="63"/>
    </row>
    <row r="45" spans="2:10" ht="48" x14ac:dyDescent="0.25">
      <c r="B45" s="8" t="s">
        <v>53</v>
      </c>
      <c r="C45" s="54">
        <v>4</v>
      </c>
      <c r="D45" s="54"/>
      <c r="E45" s="58">
        <v>0.36399999999999999</v>
      </c>
      <c r="F45" s="58"/>
      <c r="G45" s="60">
        <v>7</v>
      </c>
      <c r="H45" s="60"/>
      <c r="I45" s="58">
        <v>0.63600000000000001</v>
      </c>
      <c r="J45" s="64"/>
    </row>
    <row r="46" spans="2:10" ht="24" x14ac:dyDescent="0.25">
      <c r="B46" s="7" t="s">
        <v>54</v>
      </c>
      <c r="C46" s="55">
        <v>10</v>
      </c>
      <c r="D46" s="55"/>
      <c r="E46" s="57">
        <v>0.90900000000000003</v>
      </c>
      <c r="F46" s="57"/>
      <c r="G46" s="61">
        <v>1</v>
      </c>
      <c r="H46" s="61"/>
      <c r="I46" s="57">
        <v>9.0999999999999998E-2</v>
      </c>
      <c r="J46" s="63"/>
    </row>
    <row r="47" spans="2:10" ht="24" x14ac:dyDescent="0.25">
      <c r="B47" s="17" t="s">
        <v>55</v>
      </c>
      <c r="C47" s="56">
        <v>9</v>
      </c>
      <c r="D47" s="56"/>
      <c r="E47" s="59">
        <v>0.81799999999999995</v>
      </c>
      <c r="F47" s="59"/>
      <c r="G47" s="62">
        <v>2</v>
      </c>
      <c r="H47" s="62"/>
      <c r="I47" s="59">
        <v>0.182</v>
      </c>
      <c r="J47" s="65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8"/>
      <c r="N50" s="38"/>
      <c r="O50" s="38"/>
      <c r="P50" s="38"/>
      <c r="Q50" s="38"/>
      <c r="R50" s="38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3"/>
      <c r="N53" s="41">
        <v>0</v>
      </c>
      <c r="O53" s="41">
        <v>1</v>
      </c>
      <c r="P53" s="41">
        <v>1</v>
      </c>
      <c r="Q53" s="41">
        <v>7</v>
      </c>
      <c r="R53" s="36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8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8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38"/>
      <c r="M73" s="2"/>
      <c r="N73" s="3">
        <v>1</v>
      </c>
      <c r="O73" s="3">
        <v>3</v>
      </c>
      <c r="P73" s="3">
        <v>1</v>
      </c>
      <c r="Q73" s="3">
        <v>1</v>
      </c>
      <c r="R73" s="3">
        <v>0</v>
      </c>
      <c r="S73" s="2"/>
      <c r="T73" s="2"/>
    </row>
    <row r="74" spans="12:20" x14ac:dyDescent="0.25">
      <c r="L74" s="38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38"/>
      <c r="M75" s="38"/>
      <c r="N75" s="38"/>
      <c r="O75" s="38"/>
      <c r="P75" s="38"/>
      <c r="Q75" s="38"/>
      <c r="R75" s="38"/>
      <c r="S75" s="38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8"/>
      <c r="N92" s="38"/>
      <c r="O92" s="38"/>
      <c r="P92" s="38"/>
      <c r="Q92" s="38"/>
      <c r="R92" s="38"/>
      <c r="S92" s="38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0</v>
      </c>
      <c r="P95" s="3">
        <v>0</v>
      </c>
      <c r="Q95" s="3">
        <v>8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38"/>
      <c r="N97" s="38"/>
      <c r="O97" s="38"/>
      <c r="P97" s="38"/>
      <c r="Q97" s="38"/>
      <c r="R97" s="38"/>
      <c r="S97" s="38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2012-12-17T10:29:18Z</dcterms:modified>
</cp:coreProperties>
</file>