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<sst xmlns="http://schemas.openxmlformats.org/spreadsheetml/2006/main" count="124" uniqueCount="74">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</sst>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10" fontId="3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907580002194585E-2"/>
                  <c:y val="-6.5039114013187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0.222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272982024188E-2"/>
                  <c:y val="-6.1995006721720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613372971051341E-2"/>
                  <c:y val="-6.8290122271301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0.25900000000000001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5150393676193384E-2"/>
                  <c:y val="-6.1787337558414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383171456787524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0.44400000000000001</c:v>
                </c:pt>
                <c:pt idx="1">
                  <c:v>0.25900000000000001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537900010972925E-2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520549051839469E-2"/>
                  <c:y val="-6.50396261442929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3.6999999999999998E-2</c:v>
                </c:pt>
                <c:pt idx="1">
                  <c:v>0.185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797029820356363E-2"/>
                  <c:y val="-6.3370334805710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81E-3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0.185</c:v>
                </c:pt>
                <c:pt idx="1">
                  <c:v>7.3999999999999996E-2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750976"/>
        <c:axId val="30774400"/>
      </c:barChart>
      <c:catAx>
        <c:axId val="30750976"/>
        <c:scaling>
          <c:orientation val="maxMin"/>
        </c:scaling>
        <c:delete val="1"/>
        <c:axPos val="l"/>
        <c:majorTickMark val="out"/>
        <c:minorTickMark val="none"/>
        <c:tickLblPos val="none"/>
        <c:crossAx val="30774400"/>
        <c:crosses val="autoZero"/>
        <c:auto val="1"/>
        <c:lblAlgn val="ctr"/>
        <c:lblOffset val="100"/>
        <c:noMultiLvlLbl val="0"/>
      </c:catAx>
      <c:valAx>
        <c:axId val="307744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750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2.2380952380952381</c:v>
                </c:pt>
                <c:pt idx="1">
                  <c:v>2.4545454545454546</c:v>
                </c:pt>
                <c:pt idx="2">
                  <c:v>2.4210526315789473</c:v>
                </c:pt>
                <c:pt idx="3">
                  <c:v>2.7222222222222223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1617792"/>
        <c:axId val="31619328"/>
      </c:barChart>
      <c:catAx>
        <c:axId val="316177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619328"/>
        <c:crosses val="autoZero"/>
        <c:auto val="1"/>
        <c:lblAlgn val="ctr"/>
        <c:lblOffset val="100"/>
        <c:noMultiLvlLbl val="0"/>
      </c:catAx>
      <c:valAx>
        <c:axId val="3161932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1617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662049861496E-3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9.7000000000000003E-2</c:v>
                </c:pt>
                <c:pt idx="1">
                  <c:v>6.5000000000000002E-2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927054478301083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927054478301015E-2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80332409972299E-2"/>
                  <c:y val="-4.94739456269265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0.129</c:v>
                </c:pt>
                <c:pt idx="1">
                  <c:v>9.7000000000000003E-2</c:v>
                </c:pt>
                <c:pt idx="2">
                  <c:v>3.1E-2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80332409972232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700831024930747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0.129</c:v>
                </c:pt>
                <c:pt idx="1">
                  <c:v>0.19400000000000001</c:v>
                </c:pt>
                <c:pt idx="2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915138031568771E-2"/>
                  <c:y val="-4.6997501935634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079481754531375E-2"/>
                  <c:y val="-4.6996722812245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6025984979024437E-2"/>
                  <c:y val="-4.6996917593093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0.19400000000000001</c:v>
                </c:pt>
                <c:pt idx="1">
                  <c:v>0.19400000000000001</c:v>
                </c:pt>
                <c:pt idx="2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8760805868795487E-2"/>
                  <c:y val="-4.6997112373940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9722991689750698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881315389592935"/>
                  <c:y val="-4.6996528031398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0.45200000000000001</c:v>
                </c:pt>
                <c:pt idx="1">
                  <c:v>0.45200000000000001</c:v>
                </c:pt>
                <c:pt idx="2">
                  <c:v>0.59399999999999997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1906048"/>
        <c:axId val="32460800"/>
      </c:barChart>
      <c:catAx>
        <c:axId val="319060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460800"/>
        <c:crosses val="autoZero"/>
        <c:auto val="1"/>
        <c:lblAlgn val="ctr"/>
        <c:lblOffset val="100"/>
        <c:noMultiLvlLbl val="0"/>
      </c:catAx>
      <c:valAx>
        <c:axId val="324608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90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3.75</c:v>
                </c:pt>
                <c:pt idx="1">
                  <c:v>3.85</c:v>
                </c:pt>
                <c:pt idx="2">
                  <c:v>4.2857142857142856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498816"/>
        <c:axId val="32500352"/>
      </c:barChart>
      <c:catAx>
        <c:axId val="324988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500352"/>
        <c:crosses val="autoZero"/>
        <c:auto val="1"/>
        <c:lblAlgn val="ctr"/>
        <c:lblOffset val="100"/>
        <c:noMultiLvlLbl val="0"/>
      </c:catAx>
      <c:valAx>
        <c:axId val="3250035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498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4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8.5999999999999993E-2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79959017106573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0.34300000000000003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310528617619866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0.45700000000000002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156653118292557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2282880"/>
        <c:axId val="32301056"/>
      </c:barChart>
      <c:catAx>
        <c:axId val="322828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2301056"/>
        <c:crosses val="autoZero"/>
        <c:auto val="1"/>
        <c:lblAlgn val="ctr"/>
        <c:lblOffset val="100"/>
        <c:noMultiLvlLbl val="0"/>
      </c:catAx>
      <c:valAx>
        <c:axId val="323010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2282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2359552"/>
        <c:axId val="32361088"/>
      </c:barChart>
      <c:catAx>
        <c:axId val="32359552"/>
        <c:scaling>
          <c:orientation val="minMax"/>
        </c:scaling>
        <c:delete val="1"/>
        <c:axPos val="l"/>
        <c:majorTickMark val="out"/>
        <c:minorTickMark val="none"/>
        <c:tickLblPos val="none"/>
        <c:crossAx val="32361088"/>
        <c:crosses val="autoZero"/>
        <c:auto val="1"/>
        <c:lblAlgn val="ctr"/>
        <c:lblOffset val="100"/>
        <c:noMultiLvlLbl val="0"/>
      </c:catAx>
      <c:valAx>
        <c:axId val="32361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359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22</c:v>
                </c:pt>
                <c:pt idx="1">
                  <c:v>6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3917568"/>
        <c:axId val="33931648"/>
      </c:barChart>
      <c:catAx>
        <c:axId val="33917568"/>
        <c:scaling>
          <c:orientation val="maxMin"/>
        </c:scaling>
        <c:delete val="1"/>
        <c:axPos val="l"/>
        <c:majorTickMark val="out"/>
        <c:minorTickMark val="none"/>
        <c:tickLblPos val="none"/>
        <c:crossAx val="33931648"/>
        <c:crosses val="autoZero"/>
        <c:auto val="1"/>
        <c:lblAlgn val="ctr"/>
        <c:lblOffset val="100"/>
        <c:noMultiLvlLbl val="0"/>
      </c:catAx>
      <c:valAx>
        <c:axId val="339316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917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70816"/>
        <c:axId val="33980800"/>
      </c:barChart>
      <c:catAx>
        <c:axId val="33970816"/>
        <c:scaling>
          <c:orientation val="maxMin"/>
        </c:scaling>
        <c:delete val="1"/>
        <c:axPos val="l"/>
        <c:majorTickMark val="out"/>
        <c:minorTickMark val="none"/>
        <c:tickLblPos val="none"/>
        <c:crossAx val="33980800"/>
        <c:crosses val="autoZero"/>
        <c:auto val="1"/>
        <c:lblAlgn val="ctr"/>
        <c:lblOffset val="100"/>
        <c:noMultiLvlLbl val="0"/>
      </c:catAx>
      <c:valAx>
        <c:axId val="339808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970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8</c:v>
                </c:pt>
                <c:pt idx="1">
                  <c:v>0</c:v>
                </c:pt>
                <c:pt idx="2">
                  <c:v>4</c:v>
                </c:pt>
                <c:pt idx="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11008"/>
        <c:axId val="34012544"/>
      </c:barChart>
      <c:catAx>
        <c:axId val="34011008"/>
        <c:scaling>
          <c:orientation val="maxMin"/>
        </c:scaling>
        <c:delete val="1"/>
        <c:axPos val="l"/>
        <c:majorTickMark val="out"/>
        <c:minorTickMark val="none"/>
        <c:tickLblPos val="none"/>
        <c:crossAx val="34012544"/>
        <c:crosses val="autoZero"/>
        <c:auto val="1"/>
        <c:lblAlgn val="ctr"/>
        <c:lblOffset val="100"/>
        <c:noMultiLvlLbl val="0"/>
      </c:catAx>
      <c:valAx>
        <c:axId val="340125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011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13</c:v>
                </c:pt>
                <c:pt idx="2">
                  <c:v>7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61568"/>
        <c:axId val="34463104"/>
      </c:barChart>
      <c:catAx>
        <c:axId val="34461568"/>
        <c:scaling>
          <c:orientation val="maxMin"/>
        </c:scaling>
        <c:delete val="1"/>
        <c:axPos val="l"/>
        <c:majorTickMark val="out"/>
        <c:minorTickMark val="none"/>
        <c:tickLblPos val="none"/>
        <c:crossAx val="34463104"/>
        <c:crosses val="autoZero"/>
        <c:auto val="1"/>
        <c:lblAlgn val="ctr"/>
        <c:lblOffset val="100"/>
        <c:noMultiLvlLbl val="0"/>
      </c:catAx>
      <c:valAx>
        <c:axId val="344631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461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79904"/>
        <c:axId val="34781440"/>
      </c:barChart>
      <c:catAx>
        <c:axId val="34779904"/>
        <c:scaling>
          <c:orientation val="maxMin"/>
        </c:scaling>
        <c:delete val="1"/>
        <c:axPos val="l"/>
        <c:majorTickMark val="out"/>
        <c:minorTickMark val="none"/>
        <c:tickLblPos val="none"/>
        <c:crossAx val="34781440"/>
        <c:crosses val="autoZero"/>
        <c:auto val="1"/>
        <c:lblAlgn val="ctr"/>
        <c:lblOffset val="100"/>
        <c:noMultiLvlLbl val="0"/>
      </c:catAx>
      <c:valAx>
        <c:axId val="347814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779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3.1333333333333333</c:v>
                </c:pt>
                <c:pt idx="1">
                  <c:v>2.6666666666666665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346048"/>
        <c:axId val="31360128"/>
      </c:barChart>
      <c:catAx>
        <c:axId val="31346048"/>
        <c:scaling>
          <c:orientation val="maxMin"/>
        </c:scaling>
        <c:delete val="1"/>
        <c:axPos val="l"/>
        <c:majorTickMark val="out"/>
        <c:minorTickMark val="none"/>
        <c:tickLblPos val="none"/>
        <c:crossAx val="31360128"/>
        <c:crosses val="autoZero"/>
        <c:auto val="1"/>
        <c:lblAlgn val="ctr"/>
        <c:lblOffset val="100"/>
        <c:noMultiLvlLbl val="0"/>
      </c:catAx>
      <c:valAx>
        <c:axId val="3136012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346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19</c:v>
                </c:pt>
                <c:pt idx="1">
                  <c:v>8</c:v>
                </c:pt>
                <c:pt idx="2">
                  <c:v>17</c:v>
                </c:pt>
                <c:pt idx="3">
                  <c:v>10</c:v>
                </c:pt>
                <c:pt idx="4">
                  <c:v>14</c:v>
                </c:pt>
                <c:pt idx="5">
                  <c:v>6</c:v>
                </c:pt>
                <c:pt idx="6">
                  <c:v>5</c:v>
                </c:pt>
                <c:pt idx="7">
                  <c:v>19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3</c:v>
                </c:pt>
                <c:pt idx="1">
                  <c:v>9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</c:v>
                </c:pt>
                <c:pt idx="8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136768"/>
        <c:axId val="31150848"/>
      </c:barChart>
      <c:catAx>
        <c:axId val="311367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150848"/>
        <c:crosses val="autoZero"/>
        <c:auto val="1"/>
        <c:lblAlgn val="ctr"/>
        <c:lblOffset val="100"/>
        <c:noMultiLvlLbl val="0"/>
      </c:catAx>
      <c:valAx>
        <c:axId val="3115084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136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333333333333334E-2"/>
                  <c:y val="-5.14798279350913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29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0.03</c:v>
                </c:pt>
                <c:pt idx="1">
                  <c:v>0.125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142857142857144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570978627671609E-2"/>
                  <c:y val="-4.82592858625296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238095238095247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0.152</c:v>
                </c:pt>
                <c:pt idx="1">
                  <c:v>0.188</c:v>
                </c:pt>
                <c:pt idx="2">
                  <c:v>0.121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236595425572494E-3"/>
                  <c:y val="-4.8904610340757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809373828271464E-2"/>
                  <c:y val="-4.81459892597252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619047619047616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0.121</c:v>
                </c:pt>
                <c:pt idx="1">
                  <c:v>0.25</c:v>
                </c:pt>
                <c:pt idx="2">
                  <c:v>0.24199999999999999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571428571428575E-2"/>
                  <c:y val="-4.890420498618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476190476190476E-2"/>
                  <c:y val="-4.7609705161298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42707161604868E-2"/>
                  <c:y val="-5.08336927477202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0.188</c:v>
                </c:pt>
                <c:pt idx="2">
                  <c:v>0.03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9778927634045746E-2"/>
                  <c:y val="-4.8910082627475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8294413198350206E-2"/>
                  <c:y val="-4.8259893894387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102632170978628"/>
                  <c:y val="-5.125607221148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0.36399999999999999</c:v>
                </c:pt>
                <c:pt idx="1">
                  <c:v>0.25</c:v>
                </c:pt>
                <c:pt idx="2">
                  <c:v>0.60599999999999998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271936"/>
        <c:axId val="31294208"/>
      </c:barChart>
      <c:catAx>
        <c:axId val="312719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94208"/>
        <c:crosses val="autoZero"/>
        <c:auto val="1"/>
        <c:lblAlgn val="ctr"/>
        <c:lblOffset val="100"/>
        <c:noMultiLvlLbl val="0"/>
      </c:catAx>
      <c:valAx>
        <c:axId val="312942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271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3.3157894736842106</c:v>
                </c:pt>
                <c:pt idx="1">
                  <c:v>3.0526315789473686</c:v>
                </c:pt>
                <c:pt idx="2">
                  <c:v>4.1578947368421053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996544"/>
        <c:axId val="32006528"/>
      </c:barChart>
      <c:catAx>
        <c:axId val="319965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006528"/>
        <c:crosses val="autoZero"/>
        <c:auto val="1"/>
        <c:lblAlgn val="ctr"/>
        <c:lblOffset val="100"/>
        <c:noMultiLvlLbl val="0"/>
      </c:catAx>
      <c:valAx>
        <c:axId val="32006528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1996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7.8800965482152194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3041765169424748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9.0999999999999998E-2</c:v>
                </c:pt>
                <c:pt idx="2">
                  <c:v>0</c:v>
                </c:pt>
                <c:pt idx="3">
                  <c:v>0</c:v>
                </c:pt>
                <c:pt idx="4">
                  <c:v>3.7999999999999999E-2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323089046493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401103230890466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787617171154576E-17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281323877068557E-3"/>
                  <c:y val="-4.2327868628443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3585500394011033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0.115</c:v>
                </c:pt>
                <c:pt idx="1">
                  <c:v>0.22700000000000001</c:v>
                </c:pt>
                <c:pt idx="2">
                  <c:v>5.8999999999999997E-2</c:v>
                </c:pt>
                <c:pt idx="3">
                  <c:v>0.08</c:v>
                </c:pt>
                <c:pt idx="4">
                  <c:v>0.26900000000000002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08228935922016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405800338788E-2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504849127901563E-2"/>
                  <c:y val="-4.5622289610083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5216581969807025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640661938534278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0.115</c:v>
                </c:pt>
                <c:pt idx="1">
                  <c:v>0.27300000000000002</c:v>
                </c:pt>
                <c:pt idx="2">
                  <c:v>0.29399999999999998</c:v>
                </c:pt>
                <c:pt idx="3">
                  <c:v>0.16</c:v>
                </c:pt>
                <c:pt idx="4">
                  <c:v>0.154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899176610015945E-2"/>
                  <c:y val="-4.3505554554754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476126654380969E-2"/>
                  <c:y val="-4.3819181965723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898537505506846E-2"/>
                  <c:y val="-4.5622789547508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4678493202534079E-2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4557683835619836E-2"/>
                  <c:y val="-4.45784202677298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0.23100000000000001</c:v>
                </c:pt>
                <c:pt idx="1">
                  <c:v>0.22700000000000001</c:v>
                </c:pt>
                <c:pt idx="2">
                  <c:v>0.23499999999999999</c:v>
                </c:pt>
                <c:pt idx="3">
                  <c:v>0.16</c:v>
                </c:pt>
                <c:pt idx="4">
                  <c:v>0.192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155172092850096"/>
                  <c:y val="-4.5622622901700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584780625826028E-2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313949231523376E-2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350216861190224"/>
                  <c:y val="-4.5622289610083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922711788686103E-2"/>
                  <c:y val="-4.45784202677298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0.53800000000000003</c:v>
                </c:pt>
                <c:pt idx="1">
                  <c:v>0.182</c:v>
                </c:pt>
                <c:pt idx="2">
                  <c:v>0.41199999999999998</c:v>
                </c:pt>
                <c:pt idx="3">
                  <c:v>0.6</c:v>
                </c:pt>
                <c:pt idx="4">
                  <c:v>0.34599999999999997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654656"/>
        <c:axId val="31656192"/>
      </c:barChart>
      <c:catAx>
        <c:axId val="316546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656192"/>
        <c:crosses val="autoZero"/>
        <c:auto val="1"/>
        <c:lblAlgn val="ctr"/>
        <c:lblOffset val="100"/>
        <c:noMultiLvlLbl val="0"/>
      </c:catAx>
      <c:valAx>
        <c:axId val="316561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654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4.0588235294117645</c:v>
                </c:pt>
                <c:pt idx="1">
                  <c:v>2.8571428571428572</c:v>
                </c:pt>
                <c:pt idx="2">
                  <c:v>3.9090909090909092</c:v>
                </c:pt>
                <c:pt idx="3">
                  <c:v>4.3125</c:v>
                </c:pt>
                <c:pt idx="4">
                  <c:v>3.1764705882352939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07904"/>
        <c:axId val="31709440"/>
      </c:barChart>
      <c:catAx>
        <c:axId val="317079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709440"/>
        <c:crosses val="autoZero"/>
        <c:auto val="1"/>
        <c:lblAlgn val="ctr"/>
        <c:lblOffset val="100"/>
        <c:noMultiLvlLbl val="0"/>
      </c:catAx>
      <c:valAx>
        <c:axId val="3170944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170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0.55555555555555558</c:v>
                </c:pt>
                <c:pt idx="1">
                  <c:v>0.222</c:v>
                </c:pt>
                <c:pt idx="2">
                  <c:v>0</c:v>
                </c:pt>
                <c:pt idx="3">
                  <c:v>0.16700000000000001</c:v>
                </c:pt>
                <c:pt idx="4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7.407407407407407E-2</c:v>
                </c:pt>
                <c:pt idx="1">
                  <c:v>0.185</c:v>
                </c:pt>
                <c:pt idx="2">
                  <c:v>0.36</c:v>
                </c:pt>
                <c:pt idx="3">
                  <c:v>0.29199999999999998</c:v>
                </c:pt>
                <c:pt idx="4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3.7037037037037035E-2</c:v>
                </c:pt>
                <c:pt idx="1">
                  <c:v>0.222</c:v>
                </c:pt>
                <c:pt idx="2">
                  <c:v>0.28000000000000003</c:v>
                </c:pt>
                <c:pt idx="3">
                  <c:v>0.41699999999999998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0.29629629629629628</c:v>
                </c:pt>
                <c:pt idx="1">
                  <c:v>0.33300000000000002</c:v>
                </c:pt>
                <c:pt idx="2">
                  <c:v>0.28000000000000003</c:v>
                </c:pt>
                <c:pt idx="3">
                  <c:v>4.2000000000000003E-2</c:v>
                </c:pt>
                <c:pt idx="4">
                  <c:v>0.05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3.7037037037037035E-2</c:v>
                </c:pt>
                <c:pt idx="1">
                  <c:v>3.6999999999999998E-2</c:v>
                </c:pt>
                <c:pt idx="2">
                  <c:v>0.08</c:v>
                </c:pt>
                <c:pt idx="3">
                  <c:v>8.3000000000000004E-2</c:v>
                </c:pt>
                <c:pt idx="4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13632"/>
        <c:axId val="31815168"/>
      </c:barChart>
      <c:catAx>
        <c:axId val="31813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1815168"/>
        <c:crosses val="autoZero"/>
        <c:auto val="1"/>
        <c:lblAlgn val="ctr"/>
        <c:lblOffset val="100"/>
        <c:noMultiLvlLbl val="0"/>
      </c:catAx>
      <c:valAx>
        <c:axId val="318151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813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736829018258181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666657457292861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842100173767073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2105257341448078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0.38200000000000001</c:v>
                </c:pt>
                <c:pt idx="1">
                  <c:v>0.28599999999999998</c:v>
                </c:pt>
                <c:pt idx="2">
                  <c:v>0.19400000000000001</c:v>
                </c:pt>
                <c:pt idx="3">
                  <c:v>0.214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175428902413467E-3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52631433536202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438586070094474E-2"/>
                  <c:y val="-4.1054948776564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491227173473246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8.7999999999999995E-2</c:v>
                </c:pt>
                <c:pt idx="1">
                  <c:v>8.5999999999999993E-2</c:v>
                </c:pt>
                <c:pt idx="2">
                  <c:v>0.32300000000000001</c:v>
                </c:pt>
                <c:pt idx="3">
                  <c:v>0.28599999999999998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0877185954249768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4210514682896156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614028786568755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6666657457292791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0.23499999999999999</c:v>
                </c:pt>
                <c:pt idx="1">
                  <c:v>0.34300000000000003</c:v>
                </c:pt>
                <c:pt idx="2">
                  <c:v>0.22600000000000001</c:v>
                </c:pt>
                <c:pt idx="3">
                  <c:v>0.28599999999999998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105119200840133E-2"/>
                  <c:y val="-4.1054333017756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779523445293072E-2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347005477689531E-2"/>
                  <c:y val="-4.1052639681036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571676810098E-3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0.20599999999999999</c:v>
                </c:pt>
                <c:pt idx="1">
                  <c:v>0.17100000000000001</c:v>
                </c:pt>
                <c:pt idx="2">
                  <c:v>0.161</c:v>
                </c:pt>
                <c:pt idx="3">
                  <c:v>7.0999999999999994E-2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013252381096413E-3"/>
                  <c:y val="-4.3008135713241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34671773080292E-2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74041846381971E-2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977342177463567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8.7999999999999995E-2</c:v>
                </c:pt>
                <c:pt idx="1">
                  <c:v>0.114</c:v>
                </c:pt>
                <c:pt idx="2">
                  <c:v>9.7000000000000003E-2</c:v>
                </c:pt>
                <c:pt idx="3">
                  <c:v>0.14299999999999999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1496064"/>
        <c:axId val="31497600"/>
      </c:barChart>
      <c:catAx>
        <c:axId val="314960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97600"/>
        <c:crosses val="autoZero"/>
        <c:auto val="1"/>
        <c:lblAlgn val="ctr"/>
        <c:lblOffset val="100"/>
        <c:noMultiLvlLbl val="0"/>
      </c:catAx>
      <c:valAx>
        <c:axId val="314976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496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3,9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77" sqref="V77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  <c r="T7" s="2"/>
    </row>
    <row r="8" spans="1:20" x14ac:dyDescent="0.25">
      <c r="K8" s="2"/>
      <c r="L8" s="23" t="s">
        <v>72</v>
      </c>
      <c r="M8" s="4">
        <v>0</v>
      </c>
      <c r="N8" s="4">
        <v>0.33300000000000002</v>
      </c>
      <c r="O8" s="4">
        <v>0.44400000000000001</v>
      </c>
      <c r="P8" s="4">
        <v>3.6999999999999998E-2</v>
      </c>
      <c r="Q8" s="4">
        <v>0.185</v>
      </c>
      <c r="R8" s="24">
        <f>(0*1+9*2+12*3+1*4+5*5)/27</f>
        <v>3.074074074074074</v>
      </c>
      <c r="S8" s="2"/>
      <c r="T8" s="2"/>
    </row>
    <row r="9" spans="1:20" x14ac:dyDescent="0.25">
      <c r="K9" s="2"/>
      <c r="L9" s="3" t="s">
        <v>0</v>
      </c>
      <c r="M9" s="4">
        <v>0.222</v>
      </c>
      <c r="N9" s="4">
        <v>0.25900000000000001</v>
      </c>
      <c r="O9" s="4">
        <v>0.25900000000000001</v>
      </c>
      <c r="P9" s="4">
        <v>0.185</v>
      </c>
      <c r="Q9" s="4">
        <v>7.3999999999999996E-2</v>
      </c>
      <c r="R9" s="24">
        <f>(6*1+7*2+7*3+5*4+2*5)/27</f>
        <v>2.6296296296296298</v>
      </c>
      <c r="S9" s="2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3"/>
      <c r="N29" s="3"/>
      <c r="O29" s="3"/>
      <c r="P29" s="3"/>
      <c r="Q29" s="3"/>
      <c r="R29" s="3"/>
      <c r="S29" s="3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0.33300000000000002</v>
      </c>
      <c r="P31" s="4">
        <v>0.4</v>
      </c>
      <c r="Q31" s="4">
        <v>6.7000000000000004E-2</v>
      </c>
      <c r="R31" s="4">
        <v>0.2</v>
      </c>
      <c r="S31" s="24">
        <f>(0*1+5*2+6*3+1*4+3*5)/15</f>
        <v>3.1333333333333333</v>
      </c>
      <c r="T31" s="2"/>
      <c r="U31" s="2"/>
    </row>
    <row r="32" spans="11:21" x14ac:dyDescent="0.25">
      <c r="K32" s="2"/>
      <c r="L32" s="2"/>
      <c r="M32" s="3" t="s">
        <v>0</v>
      </c>
      <c r="N32" s="4">
        <v>0.2</v>
      </c>
      <c r="O32" s="4">
        <v>0.33300000000000002</v>
      </c>
      <c r="P32" s="4">
        <v>0.2</v>
      </c>
      <c r="Q32" s="4">
        <v>0.13300000000000001</v>
      </c>
      <c r="R32" s="4">
        <v>0.13300000000000001</v>
      </c>
      <c r="S32" s="24">
        <f>(3*1+5*2+3*3+2*4+2*5)/15</f>
        <v>2.6666666666666665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3"/>
      <c r="N34" s="3"/>
      <c r="O34" s="3"/>
      <c r="P34" s="3"/>
      <c r="Q34" s="3"/>
      <c r="R34" s="3"/>
      <c r="S34" s="3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3"/>
      <c r="O44" s="3"/>
      <c r="P44" s="3"/>
      <c r="Q44" s="3"/>
      <c r="R44" s="2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25">
        <v>19</v>
      </c>
      <c r="P46" s="25">
        <v>3</v>
      </c>
      <c r="Q46" s="3"/>
      <c r="R46" s="2"/>
      <c r="S46" s="2"/>
    </row>
    <row r="47" spans="11:21" x14ac:dyDescent="0.25">
      <c r="M47" s="2"/>
      <c r="N47" s="3">
        <v>2</v>
      </c>
      <c r="O47" s="25">
        <v>8</v>
      </c>
      <c r="P47" s="25">
        <v>9</v>
      </c>
      <c r="Q47" s="3"/>
      <c r="R47" s="2"/>
      <c r="S47" s="2"/>
    </row>
    <row r="48" spans="11:21" x14ac:dyDescent="0.25">
      <c r="M48" s="2"/>
      <c r="N48" s="3">
        <v>3</v>
      </c>
      <c r="O48" s="25">
        <v>17</v>
      </c>
      <c r="P48" s="25">
        <v>5</v>
      </c>
      <c r="Q48" s="3"/>
      <c r="R48" s="2"/>
      <c r="S48" s="2"/>
    </row>
    <row r="49" spans="13:19" x14ac:dyDescent="0.25">
      <c r="M49" s="2"/>
      <c r="N49" s="3">
        <v>4</v>
      </c>
      <c r="O49" s="25">
        <v>10</v>
      </c>
      <c r="P49" s="25">
        <v>7</v>
      </c>
      <c r="Q49" s="3"/>
      <c r="R49" s="2"/>
      <c r="S49" s="2"/>
    </row>
    <row r="50" spans="13:19" x14ac:dyDescent="0.25">
      <c r="M50" s="2"/>
      <c r="N50" s="3">
        <v>5</v>
      </c>
      <c r="O50" s="25">
        <v>14</v>
      </c>
      <c r="P50" s="25">
        <v>4</v>
      </c>
      <c r="Q50" s="3"/>
      <c r="R50" s="2"/>
      <c r="S50" s="2"/>
    </row>
    <row r="51" spans="13:19" x14ac:dyDescent="0.25">
      <c r="M51" s="2"/>
      <c r="N51" s="3">
        <v>6</v>
      </c>
      <c r="O51" s="25">
        <v>6</v>
      </c>
      <c r="P51" s="25">
        <v>8</v>
      </c>
      <c r="Q51" s="3"/>
      <c r="R51" s="2"/>
      <c r="S51" s="2"/>
    </row>
    <row r="52" spans="13:19" x14ac:dyDescent="0.25">
      <c r="M52" s="2"/>
      <c r="N52" s="3">
        <v>7</v>
      </c>
      <c r="O52" s="25">
        <v>5</v>
      </c>
      <c r="P52" s="25">
        <v>6</v>
      </c>
      <c r="Q52" s="3"/>
      <c r="R52" s="2"/>
      <c r="S52" s="2"/>
    </row>
    <row r="53" spans="13:19" x14ac:dyDescent="0.25">
      <c r="M53" s="2"/>
      <c r="N53" s="3">
        <v>8</v>
      </c>
      <c r="O53" s="25">
        <v>19</v>
      </c>
      <c r="P53" s="25">
        <v>1</v>
      </c>
      <c r="Q53" s="3"/>
      <c r="R53" s="2"/>
      <c r="S53" s="2"/>
    </row>
    <row r="54" spans="13:19" x14ac:dyDescent="0.25">
      <c r="M54" s="2"/>
      <c r="N54" s="3">
        <v>9</v>
      </c>
      <c r="O54" s="25">
        <v>5</v>
      </c>
      <c r="P54" s="25">
        <v>5</v>
      </c>
      <c r="Q54" s="3"/>
      <c r="R54" s="2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AP74" sqref="AP74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0.03</v>
      </c>
      <c r="P12" s="4">
        <v>0.152</v>
      </c>
      <c r="Q12" s="4">
        <v>0.121</v>
      </c>
      <c r="R12" s="4">
        <v>0.33300000000000002</v>
      </c>
      <c r="S12" s="4">
        <v>0.36399999999999999</v>
      </c>
      <c r="T12" s="24">
        <f>(1*1+5*2+4*3+11*4+12*5)/33</f>
        <v>3.8484848484848486</v>
      </c>
      <c r="U12" s="2"/>
      <c r="V12" s="2"/>
      <c r="W12" s="2"/>
    </row>
    <row r="13" spans="1:23" x14ac:dyDescent="0.25">
      <c r="M13" s="2"/>
      <c r="N13" s="3">
        <v>2</v>
      </c>
      <c r="O13" s="4">
        <v>0.125</v>
      </c>
      <c r="P13" s="4">
        <v>0.188</v>
      </c>
      <c r="Q13" s="4">
        <v>0.25</v>
      </c>
      <c r="R13" s="4">
        <v>0.188</v>
      </c>
      <c r="S13" s="4">
        <v>0.25</v>
      </c>
      <c r="T13" s="24">
        <f>(4*1+6*2+8*3+6*4+8*5)/32</f>
        <v>3.25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0.121</v>
      </c>
      <c r="Q14" s="4">
        <v>0.24199999999999999</v>
      </c>
      <c r="R14" s="4">
        <v>0.03</v>
      </c>
      <c r="S14" s="4">
        <v>0.60599999999999998</v>
      </c>
      <c r="T14" s="24">
        <f>(0*1+4*2+8*3+1*4+20*5)/33</f>
        <v>4.1212121212121211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5.2999999999999999E-2</v>
      </c>
      <c r="Q42" s="4">
        <v>0.26300000000000001</v>
      </c>
      <c r="R42" s="4">
        <v>0.21099999999999999</v>
      </c>
      <c r="S42" s="4">
        <v>0.26300000000000001</v>
      </c>
      <c r="T42" s="4">
        <v>0.21099999999999999</v>
      </c>
      <c r="U42" s="24">
        <f>(1*1+5*2+4*3+5*4+4*5)/19</f>
        <v>3.3157894736842106</v>
      </c>
      <c r="V42" s="2"/>
      <c r="W42" s="2"/>
    </row>
    <row r="43" spans="13:23" x14ac:dyDescent="0.25">
      <c r="M43" s="2"/>
      <c r="N43" s="2"/>
      <c r="O43" s="3">
        <v>2</v>
      </c>
      <c r="P43" s="4">
        <v>0.105</v>
      </c>
      <c r="Q43" s="4">
        <v>0.26300000000000001</v>
      </c>
      <c r="R43" s="4">
        <v>0.26300000000000001</v>
      </c>
      <c r="S43" s="4">
        <v>0.21099999999999999</v>
      </c>
      <c r="T43" s="4">
        <v>0.158</v>
      </c>
      <c r="U43" s="24">
        <f>(2*1+5*2+5*3+4*4+3*5)/19</f>
        <v>3.0526315789473686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0.105</v>
      </c>
      <c r="R44" s="4">
        <v>0.26300000000000001</v>
      </c>
      <c r="S44" s="4">
        <v>0</v>
      </c>
      <c r="T44" s="4">
        <v>0.63200000000000001</v>
      </c>
      <c r="U44" s="24">
        <f>(0*1+2*2+5*3+0*4+12*5)/19</f>
        <v>4.1578947368421053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Z110" sqref="Z110"/>
    </sheetView>
  </sheetViews>
  <sheetFormatPr defaultRowHeight="15" x14ac:dyDescent="0.25"/>
  <sheetData>
    <row r="2" spans="1:21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J8" s="2"/>
      <c r="K8" s="2"/>
      <c r="L8" s="2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2"/>
      <c r="L9" s="2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2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2"/>
      <c r="L11" s="2"/>
      <c r="M11" s="23">
        <v>1</v>
      </c>
      <c r="N11" s="4">
        <v>0</v>
      </c>
      <c r="O11" s="4">
        <v>0.115</v>
      </c>
      <c r="P11" s="4">
        <v>0.115</v>
      </c>
      <c r="Q11" s="4">
        <v>0.23100000000000001</v>
      </c>
      <c r="R11" s="4">
        <v>0.53800000000000003</v>
      </c>
      <c r="S11" s="24">
        <f>(0*1+3*2+3*3+6*4+14*5)/26</f>
        <v>4.1923076923076925</v>
      </c>
      <c r="T11" s="3"/>
      <c r="U11" s="3"/>
    </row>
    <row r="12" spans="1:21" x14ac:dyDescent="0.25">
      <c r="J12" s="2"/>
      <c r="K12" s="2"/>
      <c r="L12" s="2"/>
      <c r="M12" s="3">
        <v>2</v>
      </c>
      <c r="N12" s="4">
        <v>9.0999999999999998E-2</v>
      </c>
      <c r="O12" s="4">
        <v>0.22700000000000001</v>
      </c>
      <c r="P12" s="4">
        <v>0.27300000000000002</v>
      </c>
      <c r="Q12" s="4">
        <v>0.22700000000000001</v>
      </c>
      <c r="R12" s="4">
        <v>0.182</v>
      </c>
      <c r="S12" s="24">
        <f>(2*1+5*2+6*3+5*4+4*5)/22</f>
        <v>3.1818181818181817</v>
      </c>
      <c r="T12" s="3"/>
      <c r="U12" s="3"/>
    </row>
    <row r="13" spans="1:21" x14ac:dyDescent="0.25">
      <c r="J13" s="2"/>
      <c r="K13" s="2"/>
      <c r="L13" s="2"/>
      <c r="M13" s="3">
        <v>3</v>
      </c>
      <c r="N13" s="4">
        <v>0</v>
      </c>
      <c r="O13" s="4">
        <v>5.8999999999999997E-2</v>
      </c>
      <c r="P13" s="4">
        <v>0.29399999999999998</v>
      </c>
      <c r="Q13" s="4">
        <v>0.23499999999999999</v>
      </c>
      <c r="R13" s="4">
        <v>0.41199999999999998</v>
      </c>
      <c r="S13" s="24">
        <f>(0*1+1*2+5*3+4*4+7*5)/17</f>
        <v>4</v>
      </c>
      <c r="T13" s="3"/>
      <c r="U13" s="3"/>
    </row>
    <row r="14" spans="1:21" x14ac:dyDescent="0.25">
      <c r="J14" s="2"/>
      <c r="K14" s="2"/>
      <c r="L14" s="2"/>
      <c r="M14" s="3">
        <v>4</v>
      </c>
      <c r="N14" s="4">
        <v>0</v>
      </c>
      <c r="O14" s="4">
        <v>0.08</v>
      </c>
      <c r="P14" s="4">
        <v>0.16</v>
      </c>
      <c r="Q14" s="4">
        <v>0.16</v>
      </c>
      <c r="R14" s="4">
        <v>0.6</v>
      </c>
      <c r="S14" s="24">
        <f>(0*1+2*2+4*3+4*4+15*5)/25</f>
        <v>4.28</v>
      </c>
      <c r="T14" s="3"/>
      <c r="U14" s="3"/>
    </row>
    <row r="15" spans="1:21" x14ac:dyDescent="0.25">
      <c r="J15" s="2"/>
      <c r="K15" s="2"/>
      <c r="L15" s="2"/>
      <c r="M15" s="3">
        <v>5</v>
      </c>
      <c r="N15" s="4">
        <v>3.7999999999999999E-2</v>
      </c>
      <c r="O15" s="4">
        <v>0.26900000000000002</v>
      </c>
      <c r="P15" s="4">
        <v>0.154</v>
      </c>
      <c r="Q15" s="4">
        <v>0.192</v>
      </c>
      <c r="R15" s="4">
        <v>0.34599999999999997</v>
      </c>
      <c r="S15" s="24">
        <f>(1*1+7*2+4*3+5*4+9*5)/26</f>
        <v>3.5384615384615383</v>
      </c>
      <c r="T15" s="3"/>
      <c r="U15" s="3"/>
    </row>
    <row r="16" spans="1:21" x14ac:dyDescent="0.25">
      <c r="J16" s="2"/>
      <c r="K16" s="2"/>
      <c r="L16" s="2"/>
      <c r="M16" s="3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3"/>
      <c r="P46" s="3"/>
      <c r="Q46" s="3"/>
      <c r="R46" s="3"/>
      <c r="S46" s="3"/>
      <c r="T46" s="3"/>
      <c r="U46" s="3"/>
      <c r="V46" s="3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0.11799999999999999</v>
      </c>
      <c r="S49" s="4">
        <v>0.17599999999999999</v>
      </c>
      <c r="T49" s="4">
        <v>0.23499999999999999</v>
      </c>
      <c r="U49" s="4">
        <v>0.47099999999999997</v>
      </c>
      <c r="V49" s="24">
        <f>(0*1+2*2+3*3+4*4+8*5)/17</f>
        <v>4.0588235294117645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0.14299999999999999</v>
      </c>
      <c r="R50" s="4">
        <v>0.28599999999999998</v>
      </c>
      <c r="S50" s="4">
        <v>0.214</v>
      </c>
      <c r="T50" s="4">
        <v>0.28599999999999998</v>
      </c>
      <c r="U50" s="4">
        <v>7.0999999999999994E-2</v>
      </c>
      <c r="V50" s="24">
        <f>(2*1+4*2+3*3+4*4+1*5)/14</f>
        <v>2.8571428571428572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9.0999999999999998E-2</v>
      </c>
      <c r="S51" s="4">
        <v>0.27300000000000002</v>
      </c>
      <c r="T51" s="4">
        <v>0.27300000000000002</v>
      </c>
      <c r="U51" s="4">
        <v>0.36399999999999999</v>
      </c>
      <c r="V51" s="24">
        <f>(0*1+1*2+3*3+3*4+4*5)/11</f>
        <v>3.9090909090909092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0.125</v>
      </c>
      <c r="S52" s="4">
        <v>6.2E-2</v>
      </c>
      <c r="T52" s="4">
        <v>0.188</v>
      </c>
      <c r="U52" s="4">
        <v>0.625</v>
      </c>
      <c r="V52" s="24">
        <f>(0*1+2*2+1*3+3*4+10*5)/16</f>
        <v>4.3125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5.8999999999999997E-2</v>
      </c>
      <c r="R53" s="4">
        <v>0.35299999999999998</v>
      </c>
      <c r="S53" s="4">
        <v>0.17599999999999999</v>
      </c>
      <c r="T53" s="4">
        <v>0.17599999999999999</v>
      </c>
      <c r="U53" s="4">
        <v>0.23499999999999999</v>
      </c>
      <c r="V53" s="24">
        <f>(1*1+6*2+3*3+3*4+4*5)/17</f>
        <v>3.1764705882352939</v>
      </c>
      <c r="W53" s="2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3"/>
      <c r="Q77" s="3" t="s">
        <v>6</v>
      </c>
      <c r="R77" s="4">
        <f>15/R83</f>
        <v>0.55555555555555558</v>
      </c>
      <c r="S77" s="4">
        <v>0.222</v>
      </c>
      <c r="T77" s="4">
        <v>0</v>
      </c>
      <c r="U77" s="4">
        <v>0.16700000000000001</v>
      </c>
      <c r="V77" s="4">
        <v>0.05</v>
      </c>
      <c r="W77" s="2"/>
      <c r="X77" s="2"/>
      <c r="Y77" s="2"/>
    </row>
    <row r="78" spans="15:25" x14ac:dyDescent="0.25">
      <c r="O78" s="3"/>
      <c r="P78" s="3"/>
      <c r="Q78" s="3" t="s">
        <v>7</v>
      </c>
      <c r="R78" s="4">
        <f>2/R83</f>
        <v>7.407407407407407E-2</v>
      </c>
      <c r="S78" s="4">
        <v>0.185</v>
      </c>
      <c r="T78" s="4">
        <v>0.36</v>
      </c>
      <c r="U78" s="4">
        <v>0.29199999999999998</v>
      </c>
      <c r="V78" s="4">
        <v>0.1</v>
      </c>
      <c r="W78" s="2"/>
      <c r="X78" s="2"/>
      <c r="Y78" s="2"/>
    </row>
    <row r="79" spans="15:25" x14ac:dyDescent="0.25">
      <c r="O79" s="3"/>
      <c r="P79" s="3"/>
      <c r="Q79" s="3" t="s">
        <v>8</v>
      </c>
      <c r="R79" s="4">
        <f>1/R83</f>
        <v>3.7037037037037035E-2</v>
      </c>
      <c r="S79" s="4">
        <v>0.222</v>
      </c>
      <c r="T79" s="4">
        <v>0.28000000000000003</v>
      </c>
      <c r="U79" s="4">
        <v>0.41699999999999998</v>
      </c>
      <c r="V79" s="4">
        <v>0</v>
      </c>
      <c r="W79" s="2"/>
      <c r="X79" s="2"/>
      <c r="Y79" s="2"/>
    </row>
    <row r="80" spans="15:25" x14ac:dyDescent="0.25">
      <c r="O80" s="3"/>
      <c r="P80" s="3"/>
      <c r="Q80" s="3" t="s">
        <v>9</v>
      </c>
      <c r="R80" s="4">
        <f>8/R83</f>
        <v>0.29629629629629628</v>
      </c>
      <c r="S80" s="4">
        <v>0.33300000000000002</v>
      </c>
      <c r="T80" s="4">
        <v>0.28000000000000003</v>
      </c>
      <c r="U80" s="4">
        <v>4.2000000000000003E-2</v>
      </c>
      <c r="V80" s="4">
        <v>0.05</v>
      </c>
      <c r="W80" s="2"/>
      <c r="X80" s="2"/>
      <c r="Y80" s="2"/>
    </row>
    <row r="81" spans="15:25" x14ac:dyDescent="0.25">
      <c r="O81" s="3"/>
      <c r="P81" s="3"/>
      <c r="Q81" s="3" t="s">
        <v>10</v>
      </c>
      <c r="R81" s="4">
        <f>1/R83</f>
        <v>3.7037037037037035E-2</v>
      </c>
      <c r="S81" s="4">
        <v>3.6999999999999998E-2</v>
      </c>
      <c r="T81" s="4">
        <v>0.08</v>
      </c>
      <c r="U81" s="4">
        <v>8.3000000000000004E-2</v>
      </c>
      <c r="V81" s="4">
        <v>0.8</v>
      </c>
      <c r="W81" s="2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3"/>
      <c r="Q83" s="3"/>
      <c r="R83" s="3">
        <v>27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3"/>
      <c r="P85" s="3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82" sqref="Z82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0.38200000000000001</v>
      </c>
      <c r="R7" s="4">
        <v>8.7999999999999995E-2</v>
      </c>
      <c r="S7" s="4">
        <v>0.23499999999999999</v>
      </c>
      <c r="T7" s="4">
        <v>0.20599999999999999</v>
      </c>
      <c r="U7" s="4">
        <v>8.7999999999999995E-2</v>
      </c>
      <c r="V7" s="24">
        <f>(13*1+3*2+8*3+7*4+3*5)/34</f>
        <v>2.5294117647058822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0.28599999999999998</v>
      </c>
      <c r="R8" s="4">
        <v>8.5999999999999993E-2</v>
      </c>
      <c r="S8" s="4">
        <v>0.34300000000000003</v>
      </c>
      <c r="T8" s="4">
        <v>0.17100000000000001</v>
      </c>
      <c r="U8" s="4">
        <v>0.114</v>
      </c>
      <c r="V8" s="24">
        <f>(10*1+3*2+12*3+6*4+4*5)/35</f>
        <v>2.7428571428571429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0.19400000000000001</v>
      </c>
      <c r="R9" s="4">
        <v>0.32300000000000001</v>
      </c>
      <c r="S9" s="4">
        <v>0.22600000000000001</v>
      </c>
      <c r="T9" s="4">
        <v>0.161</v>
      </c>
      <c r="U9" s="4">
        <v>9.7000000000000003E-2</v>
      </c>
      <c r="V9" s="24">
        <f>(6*1+10*2+7*3+5*4+3*5)/31</f>
        <v>2.6451612903225805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0.214</v>
      </c>
      <c r="R10" s="4">
        <v>0.28599999999999998</v>
      </c>
      <c r="S10" s="4">
        <v>0.28599999999999998</v>
      </c>
      <c r="T10" s="4">
        <v>7.0999999999999994E-2</v>
      </c>
      <c r="U10" s="4">
        <v>0.14299999999999999</v>
      </c>
      <c r="V10" s="24">
        <f>(6*1+8*2+8*3+2*4+4*5)/28</f>
        <v>2.6428571428571428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0.47599999999999998</v>
      </c>
      <c r="S44" s="4">
        <v>4.8000000000000001E-2</v>
      </c>
      <c r="T44" s="4">
        <v>0.28599999999999998</v>
      </c>
      <c r="U44" s="4">
        <v>0.14299999999999999</v>
      </c>
      <c r="V44" s="4">
        <v>4.8000000000000001E-2</v>
      </c>
      <c r="W44" s="24">
        <f>(10*1+1*2+6*3+3*4+1*5)/21</f>
        <v>2.2380952380952381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0.36399999999999999</v>
      </c>
      <c r="S45" s="4">
        <v>9.0999999999999998E-2</v>
      </c>
      <c r="T45" s="4">
        <v>0.318</v>
      </c>
      <c r="U45" s="4">
        <v>0.182</v>
      </c>
      <c r="V45" s="4">
        <v>4.4999999999999998E-2</v>
      </c>
      <c r="W45" s="24">
        <f>(8*1+2*2+7*3+4*4+1*5)/22</f>
        <v>2.4545454545454546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0.21099999999999999</v>
      </c>
      <c r="S46" s="4">
        <v>0.42099999999999999</v>
      </c>
      <c r="T46" s="4">
        <v>0.158</v>
      </c>
      <c r="U46" s="4">
        <v>0.158</v>
      </c>
      <c r="V46" s="4">
        <v>5.2999999999999999E-2</v>
      </c>
      <c r="W46" s="24">
        <f>(4*1+8*2+3*3+3*4+1*5)/19</f>
        <v>2.4210526315789473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0.16700000000000001</v>
      </c>
      <c r="S47" s="4">
        <v>0.27800000000000002</v>
      </c>
      <c r="T47" s="4">
        <v>0.33300000000000002</v>
      </c>
      <c r="U47" s="4">
        <v>0.111</v>
      </c>
      <c r="V47" s="4">
        <v>0.111</v>
      </c>
      <c r="W47" s="24">
        <f>(3*1+5*2+6*3+2*4+2*5)/18</f>
        <v>2.7222222222222223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2" sqref="T92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15</v>
      </c>
      <c r="D6" s="12">
        <v>0.34899999999999998</v>
      </c>
      <c r="E6" s="11">
        <v>28</v>
      </c>
      <c r="F6" s="13">
        <v>0.65100000000000002</v>
      </c>
    </row>
    <row r="7" spans="2:18" ht="24" x14ac:dyDescent="0.25">
      <c r="B7" s="9" t="s">
        <v>22</v>
      </c>
      <c r="C7" s="14">
        <v>18</v>
      </c>
      <c r="D7" s="28">
        <v>0.41899999999999998</v>
      </c>
      <c r="E7" s="14">
        <v>25</v>
      </c>
      <c r="F7" s="29">
        <v>0.58099999999999996</v>
      </c>
    </row>
    <row r="8" spans="2:18" ht="24" x14ac:dyDescent="0.25">
      <c r="B8" s="8" t="s">
        <v>23</v>
      </c>
      <c r="C8" s="11">
        <v>32</v>
      </c>
      <c r="D8" s="26">
        <v>0.74399999999999999</v>
      </c>
      <c r="E8" s="11">
        <v>11</v>
      </c>
      <c r="F8" s="27">
        <v>0.25600000000000001</v>
      </c>
    </row>
    <row r="9" spans="2:18" ht="48" x14ac:dyDescent="0.25">
      <c r="B9" s="9" t="s">
        <v>24</v>
      </c>
      <c r="C9" s="14">
        <v>38</v>
      </c>
      <c r="D9" s="28">
        <v>0.88400000000000001</v>
      </c>
      <c r="E9" s="14">
        <v>5</v>
      </c>
      <c r="F9" s="29">
        <v>0.11600000000000001</v>
      </c>
    </row>
    <row r="10" spans="2:18" ht="24" x14ac:dyDescent="0.25">
      <c r="B10" s="10" t="s">
        <v>26</v>
      </c>
      <c r="C10" s="15">
        <v>39</v>
      </c>
      <c r="D10" s="16">
        <v>0.90700000000000003</v>
      </c>
      <c r="E10" s="15">
        <v>4</v>
      </c>
      <c r="F10" s="17">
        <v>9.2999999999999999E-2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9.7000000000000003E-2</v>
      </c>
      <c r="K18" s="4">
        <v>0.129</v>
      </c>
      <c r="L18" s="4">
        <v>0.129</v>
      </c>
      <c r="M18" s="4">
        <v>0.19400000000000001</v>
      </c>
      <c r="N18" s="4">
        <v>0.45200000000000001</v>
      </c>
      <c r="O18" s="24">
        <f>(3*1+4*2+4*3+6*4+14*5)/31</f>
        <v>3.774193548387097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6.5000000000000002E-2</v>
      </c>
      <c r="K19" s="4">
        <v>9.7000000000000003E-2</v>
      </c>
      <c r="L19" s="4">
        <v>0.19400000000000001</v>
      </c>
      <c r="M19" s="4">
        <v>0.19400000000000001</v>
      </c>
      <c r="N19" s="4">
        <v>0.45200000000000001</v>
      </c>
      <c r="O19" s="24">
        <f>(2*1+3*2+6*3+6*4+14*5)/31</f>
        <v>3.870967741935484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3.1E-2</v>
      </c>
      <c r="L20" s="4">
        <v>0.125</v>
      </c>
      <c r="M20" s="4">
        <v>0.25</v>
      </c>
      <c r="N20" s="4">
        <v>0.59399999999999997</v>
      </c>
      <c r="O20" s="24">
        <f>(0*1+1*2+4*3+8*4+19*5)/32</f>
        <v>4.40625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0.1</v>
      </c>
      <c r="L45" s="4">
        <v>0.1</v>
      </c>
      <c r="M45" s="4">
        <v>0.15</v>
      </c>
      <c r="N45" s="4">
        <v>0.25</v>
      </c>
      <c r="O45" s="4">
        <v>0.4</v>
      </c>
      <c r="P45" s="24">
        <f>(2*1+2*2+3*3+5*4+8*5)/20</f>
        <v>3.75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0.05</v>
      </c>
      <c r="L46" s="4">
        <v>0.1</v>
      </c>
      <c r="M46" s="4">
        <v>0.2</v>
      </c>
      <c r="N46" s="4">
        <v>0.25</v>
      </c>
      <c r="O46" s="4">
        <v>0.4</v>
      </c>
      <c r="P46" s="24">
        <f>(1*1+2*2+4*3+5*4+8*5)/20</f>
        <v>3.85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4.8000000000000001E-2</v>
      </c>
      <c r="M47" s="4">
        <v>0.14299999999999999</v>
      </c>
      <c r="N47" s="4">
        <v>0.28599999999999998</v>
      </c>
      <c r="O47" s="4">
        <v>0.52400000000000002</v>
      </c>
      <c r="P47" s="24">
        <f>(0*1+1*2+3*3+6*4+11*5)/21</f>
        <v>4.2857142857142856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32</v>
      </c>
      <c r="D68" s="12">
        <v>0.74399999999999999</v>
      </c>
      <c r="E68" s="11">
        <v>11</v>
      </c>
      <c r="F68" s="13">
        <v>0.25600000000000001</v>
      </c>
    </row>
    <row r="69" spans="2:6" ht="36" x14ac:dyDescent="0.25">
      <c r="B69" s="9" t="s">
        <v>28</v>
      </c>
      <c r="C69" s="14">
        <v>33</v>
      </c>
      <c r="D69" s="28">
        <v>0.76700000000000002</v>
      </c>
      <c r="E69" s="14">
        <v>10</v>
      </c>
      <c r="F69" s="29">
        <v>0.23300000000000001</v>
      </c>
    </row>
    <row r="70" spans="2:6" ht="48" x14ac:dyDescent="0.25">
      <c r="B70" s="8" t="s">
        <v>29</v>
      </c>
      <c r="C70" s="11">
        <v>41</v>
      </c>
      <c r="D70" s="26">
        <v>0.95299999999999996</v>
      </c>
      <c r="E70" s="11">
        <v>2</v>
      </c>
      <c r="F70" s="27">
        <v>4.7E-2</v>
      </c>
    </row>
    <row r="71" spans="2:6" ht="48" x14ac:dyDescent="0.25">
      <c r="B71" s="9" t="s">
        <v>30</v>
      </c>
      <c r="C71" s="14">
        <v>42</v>
      </c>
      <c r="D71" s="28">
        <v>0.97699999999999998</v>
      </c>
      <c r="E71" s="14">
        <v>1</v>
      </c>
      <c r="F71" s="29">
        <v>2.3E-2</v>
      </c>
    </row>
    <row r="72" spans="2:6" ht="24" x14ac:dyDescent="0.25">
      <c r="B72" s="10" t="s">
        <v>26</v>
      </c>
      <c r="C72" s="15">
        <v>40</v>
      </c>
      <c r="D72" s="16">
        <v>0.93</v>
      </c>
      <c r="E72" s="15">
        <v>3</v>
      </c>
      <c r="F72" s="17">
        <v>7.0000000000000007E-2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13</v>
      </c>
      <c r="D79" s="21">
        <v>0.30199999999999999</v>
      </c>
      <c r="E79" s="30">
        <v>30</v>
      </c>
      <c r="F79" s="22">
        <v>0.69799999999999995</v>
      </c>
    </row>
    <row r="80" spans="2:6" ht="24" x14ac:dyDescent="0.25">
      <c r="B80" s="9" t="s">
        <v>33</v>
      </c>
      <c r="C80" s="31">
        <v>43</v>
      </c>
      <c r="D80" s="28">
        <v>1</v>
      </c>
      <c r="E80" s="31">
        <v>0</v>
      </c>
      <c r="F80" s="29">
        <v>0</v>
      </c>
    </row>
    <row r="81" spans="2:6" ht="24" x14ac:dyDescent="0.25">
      <c r="B81" s="8" t="s">
        <v>34</v>
      </c>
      <c r="C81" s="30">
        <v>28</v>
      </c>
      <c r="D81" s="26">
        <v>0.65100000000000002</v>
      </c>
      <c r="E81" s="30">
        <v>15</v>
      </c>
      <c r="F81" s="27">
        <v>0.34899999999999998</v>
      </c>
    </row>
    <row r="82" spans="2:6" ht="24" x14ac:dyDescent="0.25">
      <c r="B82" s="9" t="s">
        <v>35</v>
      </c>
      <c r="C82" s="31">
        <v>22</v>
      </c>
      <c r="D82" s="28">
        <v>0.51200000000000001</v>
      </c>
      <c r="E82" s="31">
        <v>21</v>
      </c>
      <c r="F82" s="29">
        <v>0.48799999999999999</v>
      </c>
    </row>
    <row r="83" spans="2:6" ht="72" x14ac:dyDescent="0.25">
      <c r="B83" s="8" t="s">
        <v>36</v>
      </c>
      <c r="C83" s="30">
        <v>41</v>
      </c>
      <c r="D83" s="26">
        <v>0.95299999999999996</v>
      </c>
      <c r="E83" s="30">
        <v>2</v>
      </c>
      <c r="F83" s="27">
        <v>4.7E-2</v>
      </c>
    </row>
    <row r="84" spans="2:6" ht="24" x14ac:dyDescent="0.25">
      <c r="B84" s="9" t="s">
        <v>37</v>
      </c>
      <c r="C84" s="31">
        <v>15</v>
      </c>
      <c r="D84" s="28">
        <v>0.34899999999999998</v>
      </c>
      <c r="E84" s="31">
        <v>28</v>
      </c>
      <c r="F84" s="29">
        <v>0.65100000000000002</v>
      </c>
    </row>
    <row r="85" spans="2:6" ht="24" x14ac:dyDescent="0.25">
      <c r="B85" s="8" t="s">
        <v>38</v>
      </c>
      <c r="C85" s="30">
        <v>43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34</v>
      </c>
      <c r="D86" s="28">
        <v>0.79100000000000004</v>
      </c>
      <c r="E86" s="31">
        <v>9</v>
      </c>
      <c r="F86" s="29">
        <v>0.20899999999999999</v>
      </c>
    </row>
    <row r="87" spans="2:6" ht="24" x14ac:dyDescent="0.25">
      <c r="B87" s="10" t="s">
        <v>40</v>
      </c>
      <c r="C87" s="32">
        <v>42</v>
      </c>
      <c r="D87" s="16">
        <v>0.97699999999999998</v>
      </c>
      <c r="E87" s="32">
        <v>1</v>
      </c>
      <c r="F87" s="17">
        <v>2.3E-2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8.5999999999999993E-2</v>
      </c>
      <c r="P8" s="4">
        <v>0.34300000000000003</v>
      </c>
      <c r="Q8" s="4">
        <v>0.45700000000000002</v>
      </c>
      <c r="R8" s="4">
        <v>0.114</v>
      </c>
      <c r="S8" s="24">
        <v>3.6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0.13600000000000001</v>
      </c>
      <c r="Q23" s="4">
        <v>0.45500000000000002</v>
      </c>
      <c r="R23" s="4">
        <v>0.40899999999999997</v>
      </c>
      <c r="S23" s="4">
        <v>0</v>
      </c>
      <c r="T23" s="33">
        <v>3.27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U115" sqref="U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22</v>
      </c>
      <c r="O9" s="3">
        <v>6</v>
      </c>
      <c r="P9" s="3">
        <v>0</v>
      </c>
      <c r="Q9" s="3">
        <v>1</v>
      </c>
      <c r="R9" s="3">
        <v>1</v>
      </c>
      <c r="S9" s="3">
        <v>1</v>
      </c>
      <c r="T9" s="3">
        <v>3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34">
        <v>2</v>
      </c>
      <c r="O24" s="34">
        <v>8</v>
      </c>
      <c r="P24" s="34">
        <v>10</v>
      </c>
      <c r="Q24" s="34">
        <v>2</v>
      </c>
      <c r="R24" s="34">
        <v>0</v>
      </c>
      <c r="S24" s="2"/>
      <c r="T24" s="2"/>
      <c r="U24" s="2"/>
    </row>
    <row r="25" spans="11:21" x14ac:dyDescent="0.25">
      <c r="K25" s="2"/>
      <c r="L25" s="2"/>
      <c r="M25" s="2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44" t="s">
        <v>16</v>
      </c>
      <c r="D43" s="44"/>
      <c r="E43" s="44" t="s">
        <v>17</v>
      </c>
      <c r="F43" s="44"/>
      <c r="G43" s="45" t="s">
        <v>18</v>
      </c>
      <c r="H43" s="45"/>
      <c r="I43" s="44" t="s">
        <v>17</v>
      </c>
      <c r="J43" s="46"/>
    </row>
    <row r="44" spans="2:10" ht="120" x14ac:dyDescent="0.25">
      <c r="B44" s="8" t="s">
        <v>51</v>
      </c>
      <c r="C44" s="48">
        <v>33</v>
      </c>
      <c r="D44" s="48"/>
      <c r="E44" s="50">
        <v>0.76700000000000002</v>
      </c>
      <c r="F44" s="50"/>
      <c r="G44" s="54">
        <v>10</v>
      </c>
      <c r="H44" s="54"/>
      <c r="I44" s="50">
        <v>0.23300000000000001</v>
      </c>
      <c r="J44" s="56"/>
    </row>
    <row r="45" spans="2:10" ht="48" x14ac:dyDescent="0.25">
      <c r="B45" s="9" t="s">
        <v>53</v>
      </c>
      <c r="C45" s="47">
        <v>30</v>
      </c>
      <c r="D45" s="47"/>
      <c r="E45" s="51">
        <v>0.69799999999999995</v>
      </c>
      <c r="F45" s="51"/>
      <c r="G45" s="53">
        <v>13</v>
      </c>
      <c r="H45" s="53"/>
      <c r="I45" s="51">
        <v>0.30199999999999999</v>
      </c>
      <c r="J45" s="57"/>
    </row>
    <row r="46" spans="2:10" ht="24" x14ac:dyDescent="0.25">
      <c r="B46" s="8" t="s">
        <v>54</v>
      </c>
      <c r="C46" s="48">
        <v>34</v>
      </c>
      <c r="D46" s="48"/>
      <c r="E46" s="50">
        <v>0.79100000000000004</v>
      </c>
      <c r="F46" s="50"/>
      <c r="G46" s="54">
        <v>9</v>
      </c>
      <c r="H46" s="54"/>
      <c r="I46" s="50">
        <v>0.20899999999999999</v>
      </c>
      <c r="J46" s="56"/>
    </row>
    <row r="47" spans="2:10" ht="24" x14ac:dyDescent="0.25">
      <c r="B47" s="18" t="s">
        <v>55</v>
      </c>
      <c r="C47" s="49">
        <v>34</v>
      </c>
      <c r="D47" s="49"/>
      <c r="E47" s="52">
        <v>0.79100000000000004</v>
      </c>
      <c r="F47" s="52"/>
      <c r="G47" s="55">
        <v>9</v>
      </c>
      <c r="H47" s="55"/>
      <c r="I47" s="52">
        <v>0.20899999999999999</v>
      </c>
      <c r="J47" s="58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8</v>
      </c>
      <c r="O53" s="34">
        <v>0</v>
      </c>
      <c r="P53" s="34">
        <v>4</v>
      </c>
      <c r="Q53" s="34">
        <v>22</v>
      </c>
      <c r="R53" s="59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3"/>
    </row>
    <row r="73" spans="12:20" x14ac:dyDescent="0.25">
      <c r="L73" s="2"/>
      <c r="M73" s="2"/>
      <c r="N73" s="3">
        <v>2</v>
      </c>
      <c r="O73" s="3">
        <v>13</v>
      </c>
      <c r="P73" s="3">
        <v>7</v>
      </c>
      <c r="Q73" s="3">
        <v>4</v>
      </c>
      <c r="R73" s="3">
        <v>3</v>
      </c>
      <c r="S73" s="2"/>
      <c r="T73" s="3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2"/>
      <c r="N95" s="3">
        <v>1</v>
      </c>
      <c r="O95" s="3">
        <v>2</v>
      </c>
      <c r="P95" s="3">
        <v>5</v>
      </c>
      <c r="Q95" s="3">
        <v>23</v>
      </c>
      <c r="R95" s="3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2012-12-05T11:10:15Z</dcterms:modified>
</cp:coreProperties>
</file>