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<sst xmlns="http://schemas.openxmlformats.org/spreadsheetml/2006/main" count="124" uniqueCount="74">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</sst>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0" fillId="0" borderId="0" xfId="0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361370003291877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0.26300000000000001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736480039169E-2"/>
                  <c:y val="-6.5038089750976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83007925853765E-2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0.158</c:v>
                </c:pt>
                <c:pt idx="1">
                  <c:v>0.26300000000000001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636491012094E-2"/>
                  <c:y val="-6.17860572306510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0.21099999999999999</c:v>
                </c:pt>
                <c:pt idx="1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921071467760448E-2"/>
                  <c:y val="-6.5036553357659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442663356364484E-2"/>
                  <c:y val="-6.5036297292106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0.316</c:v>
                </c:pt>
                <c:pt idx="1">
                  <c:v>0.26300000000000001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289016068713084E-2"/>
                  <c:y val="-6.3367005953524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637487079012094E-3"/>
                  <c:y val="-6.8291402599065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0.316</c:v>
                </c:pt>
                <c:pt idx="1">
                  <c:v>0.105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40045952"/>
        <c:axId val="40071936"/>
      </c:barChart>
      <c:catAx>
        <c:axId val="40045952"/>
        <c:scaling>
          <c:orientation val="maxMin"/>
        </c:scaling>
        <c:delete val="1"/>
        <c:axPos val="l"/>
        <c:majorTickMark val="out"/>
        <c:minorTickMark val="none"/>
        <c:tickLblPos val="none"/>
        <c:crossAx val="40071936"/>
        <c:crosses val="autoZero"/>
        <c:auto val="1"/>
        <c:lblAlgn val="ctr"/>
        <c:lblOffset val="100"/>
        <c:noMultiLvlLbl val="0"/>
      </c:catAx>
      <c:valAx>
        <c:axId val="400719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0045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3.0909090909090908</c:v>
                </c:pt>
                <c:pt idx="1">
                  <c:v>2.7272727272727271</c:v>
                </c:pt>
                <c:pt idx="2">
                  <c:v>3</c:v>
                </c:pt>
                <c:pt idx="3">
                  <c:v>2.625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9040128"/>
        <c:axId val="39041664"/>
      </c:barChart>
      <c:catAx>
        <c:axId val="390401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9041664"/>
        <c:crosses val="autoZero"/>
        <c:auto val="1"/>
        <c:lblAlgn val="ctr"/>
        <c:lblOffset val="100"/>
        <c:noMultiLvlLbl val="0"/>
      </c:catAx>
      <c:valAx>
        <c:axId val="3904166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904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37429566456547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901669758812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401662049861496E-3"/>
                  <c:y val="-4.700061842918994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8.6999999999999994E-2</c:v>
                </c:pt>
                <c:pt idx="1">
                  <c:v>8.6999999999999994E-2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93153314284468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5.5401662049861496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8.6999999999999994E-2</c:v>
                </c:pt>
                <c:pt idx="1">
                  <c:v>0</c:v>
                </c:pt>
                <c:pt idx="2">
                  <c:v>0.105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26472833555086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573887059131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014482954173668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0.13</c:v>
                </c:pt>
                <c:pt idx="1">
                  <c:v>0.217</c:v>
                </c:pt>
                <c:pt idx="2">
                  <c:v>0.26300000000000001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024385455973128"/>
                  <c:y val="-4.4521058244342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320478984448271E-2"/>
                  <c:y val="-4.6994580222926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696781323387208"/>
                  <c:y val="-4.6993411537843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0.435</c:v>
                </c:pt>
                <c:pt idx="1">
                  <c:v>0.30399999999999999</c:v>
                </c:pt>
                <c:pt idx="2">
                  <c:v>0.47399999999999998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128928828494773E-2"/>
                  <c:y val="-4.6994190661232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62650409696154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996633731034279E-3"/>
                  <c:y val="-4.69938010995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0.26100000000000001</c:v>
                </c:pt>
                <c:pt idx="1">
                  <c:v>0.39100000000000001</c:v>
                </c:pt>
                <c:pt idx="2">
                  <c:v>0.105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41745408"/>
        <c:axId val="40923904"/>
      </c:barChart>
      <c:catAx>
        <c:axId val="417454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923904"/>
        <c:crosses val="autoZero"/>
        <c:auto val="1"/>
        <c:lblAlgn val="ctr"/>
        <c:lblOffset val="100"/>
        <c:noMultiLvlLbl val="0"/>
      </c:catAx>
      <c:valAx>
        <c:axId val="409239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1745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3.4545454545454546</c:v>
                </c:pt>
                <c:pt idx="1">
                  <c:v>3.8181818181818183</c:v>
                </c:pt>
                <c:pt idx="2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41232256"/>
        <c:axId val="41233792"/>
      </c:barChart>
      <c:catAx>
        <c:axId val="412322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1233792"/>
        <c:crosses val="autoZero"/>
        <c:auto val="1"/>
        <c:lblAlgn val="ctr"/>
        <c:lblOffset val="100"/>
        <c:noMultiLvlLbl val="0"/>
      </c:catAx>
      <c:valAx>
        <c:axId val="4123379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4123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4.2000000000000003E-2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69022793115492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0.20799999999999999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13875446687657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0.625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118081998249339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4.2000000000000003E-2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41344000"/>
        <c:axId val="41358080"/>
      </c:barChart>
      <c:catAx>
        <c:axId val="41344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41358080"/>
        <c:crosses val="autoZero"/>
        <c:auto val="1"/>
        <c:lblAlgn val="ctr"/>
        <c:lblOffset val="100"/>
        <c:noMultiLvlLbl val="0"/>
      </c:catAx>
      <c:valAx>
        <c:axId val="413580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41344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41416576"/>
        <c:axId val="41418112"/>
      </c:barChart>
      <c:catAx>
        <c:axId val="41416576"/>
        <c:scaling>
          <c:orientation val="minMax"/>
        </c:scaling>
        <c:delete val="1"/>
        <c:axPos val="l"/>
        <c:majorTickMark val="out"/>
        <c:minorTickMark val="none"/>
        <c:tickLblPos val="none"/>
        <c:crossAx val="41418112"/>
        <c:crosses val="autoZero"/>
        <c:auto val="1"/>
        <c:lblAlgn val="ctr"/>
        <c:lblOffset val="100"/>
        <c:noMultiLvlLbl val="0"/>
      </c:catAx>
      <c:valAx>
        <c:axId val="41418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416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41610624"/>
        <c:axId val="41616512"/>
      </c:barChart>
      <c:catAx>
        <c:axId val="41610624"/>
        <c:scaling>
          <c:orientation val="maxMin"/>
        </c:scaling>
        <c:delete val="1"/>
        <c:axPos val="l"/>
        <c:majorTickMark val="out"/>
        <c:minorTickMark val="none"/>
        <c:tickLblPos val="none"/>
        <c:crossAx val="41616512"/>
        <c:crosses val="autoZero"/>
        <c:auto val="1"/>
        <c:lblAlgn val="ctr"/>
        <c:lblOffset val="100"/>
        <c:noMultiLvlLbl val="0"/>
      </c:catAx>
      <c:valAx>
        <c:axId val="416165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1610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35200"/>
        <c:axId val="41669760"/>
      </c:barChart>
      <c:catAx>
        <c:axId val="41635200"/>
        <c:scaling>
          <c:orientation val="maxMin"/>
        </c:scaling>
        <c:delete val="1"/>
        <c:axPos val="l"/>
        <c:majorTickMark val="out"/>
        <c:minorTickMark val="none"/>
        <c:tickLblPos val="none"/>
        <c:crossAx val="41669760"/>
        <c:crosses val="autoZero"/>
        <c:auto val="1"/>
        <c:lblAlgn val="ctr"/>
        <c:lblOffset val="100"/>
        <c:noMultiLvlLbl val="0"/>
      </c:catAx>
      <c:valAx>
        <c:axId val="416697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1635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61248"/>
        <c:axId val="43463040"/>
      </c:barChart>
      <c:catAx>
        <c:axId val="43461248"/>
        <c:scaling>
          <c:orientation val="maxMin"/>
        </c:scaling>
        <c:delete val="1"/>
        <c:axPos val="l"/>
        <c:majorTickMark val="out"/>
        <c:minorTickMark val="none"/>
        <c:tickLblPos val="none"/>
        <c:crossAx val="43463040"/>
        <c:crosses val="autoZero"/>
        <c:auto val="1"/>
        <c:lblAlgn val="ctr"/>
        <c:lblOffset val="100"/>
        <c:noMultiLvlLbl val="0"/>
      </c:catAx>
      <c:valAx>
        <c:axId val="434630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3461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21984"/>
        <c:axId val="43331968"/>
      </c:barChart>
      <c:catAx>
        <c:axId val="43321984"/>
        <c:scaling>
          <c:orientation val="maxMin"/>
        </c:scaling>
        <c:delete val="1"/>
        <c:axPos val="l"/>
        <c:majorTickMark val="out"/>
        <c:minorTickMark val="none"/>
        <c:tickLblPos val="none"/>
        <c:crossAx val="43331968"/>
        <c:crosses val="autoZero"/>
        <c:auto val="1"/>
        <c:lblAlgn val="ctr"/>
        <c:lblOffset val="100"/>
        <c:noMultiLvlLbl val="0"/>
      </c:catAx>
      <c:valAx>
        <c:axId val="433319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3321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3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03904"/>
        <c:axId val="92605440"/>
      </c:barChart>
      <c:catAx>
        <c:axId val="92603904"/>
        <c:scaling>
          <c:orientation val="maxMin"/>
        </c:scaling>
        <c:delete val="1"/>
        <c:axPos val="l"/>
        <c:majorTickMark val="out"/>
        <c:minorTickMark val="none"/>
        <c:tickLblPos val="none"/>
        <c:crossAx val="92605440"/>
        <c:crosses val="autoZero"/>
        <c:auto val="1"/>
        <c:lblAlgn val="ctr"/>
        <c:lblOffset val="100"/>
        <c:noMultiLvlLbl val="0"/>
      </c:catAx>
      <c:valAx>
        <c:axId val="926054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603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3.625</c:v>
                </c:pt>
                <c:pt idx="1">
                  <c:v>2.375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40659968"/>
        <c:axId val="40661760"/>
      </c:barChart>
      <c:catAx>
        <c:axId val="40659968"/>
        <c:scaling>
          <c:orientation val="maxMin"/>
        </c:scaling>
        <c:delete val="1"/>
        <c:axPos val="l"/>
        <c:majorTickMark val="out"/>
        <c:minorTickMark val="none"/>
        <c:tickLblPos val="none"/>
        <c:crossAx val="40661760"/>
        <c:crosses val="autoZero"/>
        <c:auto val="1"/>
        <c:lblAlgn val="ctr"/>
        <c:lblOffset val="100"/>
        <c:noMultiLvlLbl val="0"/>
      </c:catAx>
      <c:valAx>
        <c:axId val="4066176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4065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11</c:v>
                </c:pt>
                <c:pt idx="1">
                  <c:v>4</c:v>
                </c:pt>
                <c:pt idx="2">
                  <c:v>13</c:v>
                </c:pt>
                <c:pt idx="3">
                  <c:v>11</c:v>
                </c:pt>
                <c:pt idx="4">
                  <c:v>11</c:v>
                </c:pt>
                <c:pt idx="5">
                  <c:v>5</c:v>
                </c:pt>
                <c:pt idx="6">
                  <c:v>4</c:v>
                </c:pt>
                <c:pt idx="7">
                  <c:v>15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40442496"/>
        <c:axId val="40456576"/>
      </c:barChart>
      <c:catAx>
        <c:axId val="404424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456576"/>
        <c:crosses val="autoZero"/>
        <c:auto val="1"/>
        <c:lblAlgn val="ctr"/>
        <c:lblOffset val="100"/>
        <c:noMultiLvlLbl val="0"/>
      </c:catAx>
      <c:valAx>
        <c:axId val="4045657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40442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8095238095238095E-3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0.08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666666666668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0.185</c:v>
                </c:pt>
                <c:pt idx="1">
                  <c:v>0.12</c:v>
                </c:pt>
                <c:pt idx="2">
                  <c:v>3.7999999999999999E-2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516685414324E-2"/>
                  <c:y val="-5.1477801162232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56992875890512E-2"/>
                  <c:y val="-4.6330000778280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88976377952753E-3"/>
                  <c:y val="-4.8903799631613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0.185</c:v>
                </c:pt>
                <c:pt idx="1">
                  <c:v>0.16</c:v>
                </c:pt>
                <c:pt idx="2">
                  <c:v>0.115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09523809523812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3E-3"/>
                  <c:y val="-4.7607070356582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237795275590551E-2"/>
                  <c:y val="-5.0831057943003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0.222</c:v>
                </c:pt>
                <c:pt idx="1">
                  <c:v>0.12</c:v>
                </c:pt>
                <c:pt idx="2">
                  <c:v>0.154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91601049868766E-2"/>
                  <c:y val="-4.8907650500045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110641169853768"/>
                  <c:y val="-4.8903799631613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669426321709785"/>
                  <c:y val="-5.12530320521966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0.40699999999999997</c:v>
                </c:pt>
                <c:pt idx="1">
                  <c:v>0.52</c:v>
                </c:pt>
                <c:pt idx="2">
                  <c:v>0.69199999999999995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40573952"/>
        <c:axId val="40592128"/>
      </c:barChart>
      <c:catAx>
        <c:axId val="405739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592128"/>
        <c:crosses val="autoZero"/>
        <c:auto val="1"/>
        <c:lblAlgn val="ctr"/>
        <c:lblOffset val="100"/>
        <c:noMultiLvlLbl val="0"/>
      </c:catAx>
      <c:valAx>
        <c:axId val="405921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0573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3.5</c:v>
                </c:pt>
                <c:pt idx="1">
                  <c:v>3.4</c:v>
                </c:pt>
                <c:pt idx="2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40976768"/>
        <c:axId val="40978304"/>
      </c:barChart>
      <c:catAx>
        <c:axId val="409767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978304"/>
        <c:crosses val="autoZero"/>
        <c:auto val="1"/>
        <c:lblAlgn val="ctr"/>
        <c:lblOffset val="100"/>
        <c:noMultiLvlLbl val="0"/>
      </c:catAx>
      <c:valAx>
        <c:axId val="4097830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4097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20882584712374E-3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03230890464933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3.5999999999999997E-2</c:v>
                </c:pt>
                <c:pt idx="1">
                  <c:v>0.08</c:v>
                </c:pt>
                <c:pt idx="2">
                  <c:v>3.7999999999999999E-2</c:v>
                </c:pt>
                <c:pt idx="3">
                  <c:v>0</c:v>
                </c:pt>
                <c:pt idx="4">
                  <c:v>0.14799999999999999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585500394011033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3230890464938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-5.7787617171154576E-17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0.107</c:v>
                </c:pt>
                <c:pt idx="1">
                  <c:v>0.28000000000000003</c:v>
                </c:pt>
                <c:pt idx="2">
                  <c:v>0.115</c:v>
                </c:pt>
                <c:pt idx="3">
                  <c:v>0</c:v>
                </c:pt>
                <c:pt idx="4">
                  <c:v>3.6999999999999998E-2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802206461780922E-3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4688855382438898E-2"/>
                  <c:y val="-4.5619456631344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553191489361701E-2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802206461780922E-3"/>
                  <c:y val="-4.444360380892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760441292356187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0.107</c:v>
                </c:pt>
                <c:pt idx="1">
                  <c:v>0.36</c:v>
                </c:pt>
                <c:pt idx="2">
                  <c:v>0.23100000000000001</c:v>
                </c:pt>
                <c:pt idx="3">
                  <c:v>0.111</c:v>
                </c:pt>
                <c:pt idx="4">
                  <c:v>7.3999999999999996E-2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18955963837854E-2"/>
                  <c:y val="-4.3502888221824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672722647257861E-2"/>
                  <c:y val="-4.4442437288266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059300211587144E-2"/>
                  <c:y val="-4.562062315200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737588652482268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944838455476755E-2"/>
                  <c:y val="-4.6559338989403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0.214</c:v>
                </c:pt>
                <c:pt idx="1">
                  <c:v>0.2</c:v>
                </c:pt>
                <c:pt idx="2">
                  <c:v>0.23100000000000001</c:v>
                </c:pt>
                <c:pt idx="3">
                  <c:v>0.29599999999999999</c:v>
                </c:pt>
                <c:pt idx="4">
                  <c:v>0.185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244559855549972"/>
                  <c:y val="-4.5619789922961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948325608235145E-3"/>
                  <c:y val="-4.6559838926827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152373683785986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680844858931651"/>
                  <c:y val="-4.5619789922961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042993739257783"/>
                  <c:y val="-4.4576253872223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0.53600000000000003</c:v>
                </c:pt>
                <c:pt idx="1">
                  <c:v>0.08</c:v>
                </c:pt>
                <c:pt idx="2">
                  <c:v>0.38500000000000001</c:v>
                </c:pt>
                <c:pt idx="3">
                  <c:v>0.59299999999999997</c:v>
                </c:pt>
                <c:pt idx="4">
                  <c:v>0.55600000000000005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706816"/>
        <c:axId val="40708352"/>
      </c:barChart>
      <c:catAx>
        <c:axId val="40706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708352"/>
        <c:crosses val="autoZero"/>
        <c:auto val="1"/>
        <c:lblAlgn val="ctr"/>
        <c:lblOffset val="100"/>
        <c:noMultiLvlLbl val="0"/>
      </c:catAx>
      <c:valAx>
        <c:axId val="407083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0706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3.9</c:v>
                </c:pt>
                <c:pt idx="1">
                  <c:v>2.8</c:v>
                </c:pt>
                <c:pt idx="2">
                  <c:v>3.8888888888888888</c:v>
                </c:pt>
                <c:pt idx="3">
                  <c:v>4.3</c:v>
                </c:pt>
                <c:pt idx="4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80544"/>
        <c:axId val="40782080"/>
      </c:barChart>
      <c:catAx>
        <c:axId val="407805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40782080"/>
        <c:crosses val="autoZero"/>
        <c:auto val="1"/>
        <c:lblAlgn val="ctr"/>
        <c:lblOffset val="100"/>
        <c:noMultiLvlLbl val="0"/>
      </c:catAx>
      <c:valAx>
        <c:axId val="4078208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40780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0.34615384615384615</c:v>
                </c:pt>
                <c:pt idx="1">
                  <c:v>0.192</c:v>
                </c:pt>
                <c:pt idx="2">
                  <c:v>0.308</c:v>
                </c:pt>
                <c:pt idx="3">
                  <c:v>3.7999999999999999E-2</c:v>
                </c:pt>
                <c:pt idx="4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0.11538461538461539</c:v>
                </c:pt>
                <c:pt idx="1">
                  <c:v>0.34599999999999997</c:v>
                </c:pt>
                <c:pt idx="2">
                  <c:v>0.308</c:v>
                </c:pt>
                <c:pt idx="3">
                  <c:v>0.115</c:v>
                </c:pt>
                <c:pt idx="4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0.19230769230769232</c:v>
                </c:pt>
                <c:pt idx="1">
                  <c:v>0.154</c:v>
                </c:pt>
                <c:pt idx="2">
                  <c:v>0.23</c:v>
                </c:pt>
                <c:pt idx="3">
                  <c:v>0.38500000000000001</c:v>
                </c:pt>
                <c:pt idx="4">
                  <c:v>4.2000000000000003E-2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0.30769230769230771</c:v>
                </c:pt>
                <c:pt idx="1">
                  <c:v>0.308</c:v>
                </c:pt>
                <c:pt idx="2">
                  <c:v>0.154</c:v>
                </c:pt>
                <c:pt idx="3">
                  <c:v>0.23100000000000001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3.8461538461538464E-2</c:v>
                </c:pt>
                <c:pt idx="1">
                  <c:v>0</c:v>
                </c:pt>
                <c:pt idx="2">
                  <c:v>0</c:v>
                </c:pt>
                <c:pt idx="3">
                  <c:v>0.23100000000000001</c:v>
                </c:pt>
                <c:pt idx="4">
                  <c:v>0.70799999999999996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861696"/>
        <c:axId val="40863232"/>
      </c:barChart>
      <c:catAx>
        <c:axId val="40861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40863232"/>
        <c:crosses val="autoZero"/>
        <c:auto val="1"/>
        <c:lblAlgn val="ctr"/>
        <c:lblOffset val="100"/>
        <c:noMultiLvlLbl val="0"/>
      </c:catAx>
      <c:valAx>
        <c:axId val="408632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0861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649114567051381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693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421051468289615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0.26900000000000002</c:v>
                </c:pt>
                <c:pt idx="1">
                  <c:v>7.6999999999999999E-2</c:v>
                </c:pt>
                <c:pt idx="2">
                  <c:v>0.12</c:v>
                </c:pt>
                <c:pt idx="3">
                  <c:v>0.35299999999999998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280700057922356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684200347534146E-2"/>
                  <c:y val="-4.1054333017756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842100173767073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033420357313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0.115</c:v>
                </c:pt>
                <c:pt idx="1">
                  <c:v>0.308</c:v>
                </c:pt>
                <c:pt idx="2">
                  <c:v>0.2</c:v>
                </c:pt>
                <c:pt idx="3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315785838405052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403362149003708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438447929486396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12280023168942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0.154</c:v>
                </c:pt>
                <c:pt idx="1">
                  <c:v>0.26900000000000002</c:v>
                </c:pt>
                <c:pt idx="2">
                  <c:v>0.32</c:v>
                </c:pt>
                <c:pt idx="3">
                  <c:v>0.23499999999999999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526300521301225"/>
                  <c:y val="-4.1052485741335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28902413475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1929814624973804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78666724869912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0.42299999999999999</c:v>
                </c:pt>
                <c:pt idx="1">
                  <c:v>0.308</c:v>
                </c:pt>
                <c:pt idx="2">
                  <c:v>0.32</c:v>
                </c:pt>
                <c:pt idx="3">
                  <c:v>0.17599999999999999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570373039043549E-3"/>
                  <c:y val="-4.30062884368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069609466831255E-2"/>
                  <c:y val="-4.3006596316222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41440662875997"/>
                  <c:y val="-4.1051716042826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128328618825902E-3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3.7999999999999999E-2</c:v>
                </c:pt>
                <c:pt idx="1">
                  <c:v>3.7999999999999999E-2</c:v>
                </c:pt>
                <c:pt idx="2">
                  <c:v>0.04</c:v>
                </c:pt>
                <c:pt idx="3">
                  <c:v>5.8999999999999997E-2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8971648"/>
        <c:axId val="38989824"/>
      </c:barChart>
      <c:catAx>
        <c:axId val="389716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8989824"/>
        <c:crosses val="autoZero"/>
        <c:auto val="1"/>
        <c:lblAlgn val="ctr"/>
        <c:lblOffset val="100"/>
        <c:noMultiLvlLbl val="0"/>
      </c:catAx>
      <c:valAx>
        <c:axId val="389898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897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0" sqref="V8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0.158</v>
      </c>
      <c r="O8" s="36">
        <v>0.21099999999999999</v>
      </c>
      <c r="P8" s="36">
        <v>0.316</v>
      </c>
      <c r="Q8" s="36">
        <v>0.316</v>
      </c>
      <c r="R8" s="37">
        <f>(0*1+3*2+4*3+6*4+6*5)/19</f>
        <v>3.7894736842105261</v>
      </c>
      <c r="S8" s="3"/>
      <c r="T8" s="2"/>
    </row>
    <row r="9" spans="1:20" x14ac:dyDescent="0.25">
      <c r="K9" s="2"/>
      <c r="L9" s="3" t="s">
        <v>0</v>
      </c>
      <c r="M9" s="36">
        <v>0.26300000000000001</v>
      </c>
      <c r="N9" s="36">
        <v>0.26300000000000001</v>
      </c>
      <c r="O9" s="36">
        <v>0.105</v>
      </c>
      <c r="P9" s="36">
        <v>0.26300000000000001</v>
      </c>
      <c r="Q9" s="36">
        <v>0.105</v>
      </c>
      <c r="R9" s="37">
        <f>(5*1+5*2+2*3+5*4+2*5)/19</f>
        <v>2.6842105263157894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41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41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41"/>
      <c r="M31" s="35" t="s">
        <v>73</v>
      </c>
      <c r="N31" s="36">
        <v>0</v>
      </c>
      <c r="O31" s="36">
        <v>0.125</v>
      </c>
      <c r="P31" s="36">
        <v>0.375</v>
      </c>
      <c r="Q31" s="36">
        <v>0.25</v>
      </c>
      <c r="R31" s="36">
        <v>0.25</v>
      </c>
      <c r="S31" s="37">
        <f>(0*1+1*2+3*3+2*4+2*5)/8</f>
        <v>3.625</v>
      </c>
      <c r="T31" s="2"/>
      <c r="U31" s="2"/>
    </row>
    <row r="32" spans="11:21" x14ac:dyDescent="0.25">
      <c r="K32" s="2"/>
      <c r="L32" s="41"/>
      <c r="M32" s="3" t="s">
        <v>0</v>
      </c>
      <c r="N32" s="36">
        <v>0.375</v>
      </c>
      <c r="O32" s="36">
        <v>0.25</v>
      </c>
      <c r="P32" s="36">
        <v>0.125</v>
      </c>
      <c r="Q32" s="36">
        <v>0.125</v>
      </c>
      <c r="R32" s="36">
        <v>0.125</v>
      </c>
      <c r="S32" s="37">
        <f>(3*1+2*2+1*3+1*4+1*5)/8</f>
        <v>2.375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2"/>
      <c r="S45" s="2"/>
    </row>
    <row r="46" spans="11:21" x14ac:dyDescent="0.25">
      <c r="M46" s="2"/>
      <c r="N46" s="3">
        <v>1</v>
      </c>
      <c r="O46" s="38">
        <v>11</v>
      </c>
      <c r="P46" s="38">
        <v>5</v>
      </c>
      <c r="Q46" s="2"/>
      <c r="R46" s="2"/>
      <c r="S46" s="2"/>
    </row>
    <row r="47" spans="11:21" x14ac:dyDescent="0.25">
      <c r="M47" s="2"/>
      <c r="N47" s="3">
        <v>2</v>
      </c>
      <c r="O47" s="38">
        <v>4</v>
      </c>
      <c r="P47" s="38">
        <v>8</v>
      </c>
      <c r="Q47" s="2"/>
      <c r="R47" s="2"/>
      <c r="S47" s="2"/>
    </row>
    <row r="48" spans="11:21" x14ac:dyDescent="0.25">
      <c r="M48" s="2"/>
      <c r="N48" s="3">
        <v>3</v>
      </c>
      <c r="O48" s="38">
        <v>13</v>
      </c>
      <c r="P48" s="38">
        <v>2</v>
      </c>
      <c r="Q48" s="2"/>
      <c r="R48" s="2"/>
      <c r="S48" s="2"/>
    </row>
    <row r="49" spans="13:19" x14ac:dyDescent="0.25">
      <c r="M49" s="2"/>
      <c r="N49" s="3">
        <v>4</v>
      </c>
      <c r="O49" s="38">
        <v>11</v>
      </c>
      <c r="P49" s="38">
        <v>2</v>
      </c>
      <c r="Q49" s="2"/>
      <c r="R49" s="2"/>
      <c r="S49" s="2"/>
    </row>
    <row r="50" spans="13:19" x14ac:dyDescent="0.25">
      <c r="M50" s="2"/>
      <c r="N50" s="3">
        <v>5</v>
      </c>
      <c r="O50" s="38">
        <v>11</v>
      </c>
      <c r="P50" s="38">
        <v>3</v>
      </c>
      <c r="Q50" s="2"/>
      <c r="R50" s="2"/>
      <c r="S50" s="2"/>
    </row>
    <row r="51" spans="13:19" x14ac:dyDescent="0.25">
      <c r="M51" s="2"/>
      <c r="N51" s="3">
        <v>6</v>
      </c>
      <c r="O51" s="38">
        <v>5</v>
      </c>
      <c r="P51" s="38">
        <v>7</v>
      </c>
      <c r="Q51" s="2"/>
      <c r="R51" s="2"/>
      <c r="S51" s="2"/>
    </row>
    <row r="52" spans="13:19" x14ac:dyDescent="0.25">
      <c r="M52" s="2"/>
      <c r="N52" s="3">
        <v>7</v>
      </c>
      <c r="O52" s="38">
        <v>4</v>
      </c>
      <c r="P52" s="38">
        <v>7</v>
      </c>
      <c r="Q52" s="2"/>
      <c r="R52" s="2"/>
      <c r="S52" s="2"/>
    </row>
    <row r="53" spans="13:19" x14ac:dyDescent="0.25">
      <c r="M53" s="2"/>
      <c r="N53" s="3">
        <v>8</v>
      </c>
      <c r="O53" s="38">
        <v>15</v>
      </c>
      <c r="P53" s="38">
        <v>3</v>
      </c>
      <c r="Q53" s="2"/>
      <c r="R53" s="2"/>
      <c r="S53" s="2"/>
    </row>
    <row r="54" spans="13:19" x14ac:dyDescent="0.25">
      <c r="M54" s="2"/>
      <c r="N54" s="3">
        <v>9</v>
      </c>
      <c r="O54" s="38">
        <v>9</v>
      </c>
      <c r="P54" s="38">
        <v>1</v>
      </c>
      <c r="Q54" s="2"/>
      <c r="R54" s="2"/>
      <c r="S54" s="2"/>
    </row>
    <row r="55" spans="13:19" x14ac:dyDescent="0.25">
      <c r="M55" s="2"/>
      <c r="N55" s="3"/>
      <c r="O55" s="3"/>
      <c r="P55" s="3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7" sqref="X77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41"/>
      <c r="N9" s="41"/>
      <c r="O9" s="41"/>
      <c r="P9" s="41"/>
      <c r="Q9" s="41"/>
      <c r="R9" s="41"/>
      <c r="S9" s="41"/>
      <c r="T9" s="41"/>
      <c r="U9" s="41"/>
      <c r="V9" s="2"/>
      <c r="W9" s="2"/>
    </row>
    <row r="10" spans="1:23" x14ac:dyDescent="0.25">
      <c r="M10" s="41"/>
      <c r="N10" s="2"/>
      <c r="O10" s="2"/>
      <c r="P10" s="2"/>
      <c r="Q10" s="2"/>
      <c r="R10" s="2"/>
      <c r="S10" s="2"/>
      <c r="T10" s="2"/>
      <c r="U10" s="41"/>
      <c r="V10" s="3"/>
      <c r="W10" s="2"/>
    </row>
    <row r="11" spans="1:23" x14ac:dyDescent="0.25">
      <c r="M11" s="41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3"/>
      <c r="W11" s="2"/>
    </row>
    <row r="12" spans="1:23" x14ac:dyDescent="0.25">
      <c r="M12" s="41"/>
      <c r="N12" s="35">
        <v>1</v>
      </c>
      <c r="O12" s="36">
        <v>0</v>
      </c>
      <c r="P12" s="36">
        <v>0.185</v>
      </c>
      <c r="Q12" s="36">
        <v>0.185</v>
      </c>
      <c r="R12" s="36">
        <v>0.222</v>
      </c>
      <c r="S12" s="36">
        <v>0.40699999999999997</v>
      </c>
      <c r="T12" s="37">
        <f>(0*1+5*2+5*3+6*4+11*5)/27</f>
        <v>3.8518518518518516</v>
      </c>
      <c r="U12" s="3"/>
      <c r="V12" s="3"/>
      <c r="W12" s="2"/>
    </row>
    <row r="13" spans="1:23" x14ac:dyDescent="0.25">
      <c r="M13" s="41"/>
      <c r="N13" s="3">
        <v>2</v>
      </c>
      <c r="O13" s="36">
        <v>0.08</v>
      </c>
      <c r="P13" s="36">
        <v>0.12</v>
      </c>
      <c r="Q13" s="36">
        <v>0.16</v>
      </c>
      <c r="R13" s="36">
        <v>0.12</v>
      </c>
      <c r="S13" s="36">
        <v>0.52</v>
      </c>
      <c r="T13" s="37">
        <f>(2*1+3*2+4*3+3*4+13*5)/25</f>
        <v>3.88</v>
      </c>
      <c r="U13" s="3"/>
      <c r="V13" s="3"/>
      <c r="W13" s="2"/>
    </row>
    <row r="14" spans="1:23" x14ac:dyDescent="0.25">
      <c r="M14" s="41"/>
      <c r="N14" s="3">
        <v>3</v>
      </c>
      <c r="O14" s="36">
        <v>0</v>
      </c>
      <c r="P14" s="36">
        <v>3.7999999999999999E-2</v>
      </c>
      <c r="Q14" s="36">
        <v>0.115</v>
      </c>
      <c r="R14" s="36">
        <v>0.154</v>
      </c>
      <c r="S14" s="36">
        <v>0.69199999999999995</v>
      </c>
      <c r="T14" s="37">
        <f>(0*1+1*2+3*3+4*4+18*5)/26</f>
        <v>4.5</v>
      </c>
      <c r="U14" s="3"/>
      <c r="V14" s="3"/>
      <c r="W14" s="2"/>
    </row>
    <row r="15" spans="1:23" x14ac:dyDescent="0.25">
      <c r="M15" s="41"/>
      <c r="N15" s="3"/>
      <c r="O15" s="3"/>
      <c r="P15" s="3"/>
      <c r="Q15" s="3"/>
      <c r="R15" s="3"/>
      <c r="S15" s="3"/>
      <c r="T15" s="3"/>
      <c r="U15" s="3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41"/>
      <c r="P40" s="41"/>
      <c r="Q40" s="41"/>
      <c r="R40" s="41"/>
      <c r="S40" s="41"/>
      <c r="T40" s="41"/>
      <c r="U40" s="41"/>
      <c r="V40" s="3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35">
        <v>1</v>
      </c>
      <c r="P42" s="36">
        <v>0</v>
      </c>
      <c r="Q42" s="36">
        <v>0.3</v>
      </c>
      <c r="R42" s="36">
        <v>0.2</v>
      </c>
      <c r="S42" s="36">
        <v>0.2</v>
      </c>
      <c r="T42" s="36">
        <v>0.3</v>
      </c>
      <c r="U42" s="37">
        <f>(0*1+3*2+2*3+2*4+3*5)/10</f>
        <v>3.5</v>
      </c>
      <c r="V42" s="3"/>
      <c r="W42" s="2"/>
    </row>
    <row r="43" spans="13:23" x14ac:dyDescent="0.25">
      <c r="M43" s="2"/>
      <c r="N43" s="2"/>
      <c r="O43" s="3">
        <v>2</v>
      </c>
      <c r="P43" s="36">
        <v>0.1</v>
      </c>
      <c r="Q43" s="36">
        <v>0.3</v>
      </c>
      <c r="R43" s="36">
        <v>0.1</v>
      </c>
      <c r="S43" s="36">
        <v>0.1</v>
      </c>
      <c r="T43" s="36">
        <v>0.4</v>
      </c>
      <c r="U43" s="37">
        <f>(1*1+3*2+1*3+1*4+4*5)/10</f>
        <v>3.4</v>
      </c>
      <c r="V43" s="3"/>
      <c r="W43" s="2"/>
    </row>
    <row r="44" spans="13:23" x14ac:dyDescent="0.25">
      <c r="M44" s="2"/>
      <c r="N44" s="2"/>
      <c r="O44" s="3">
        <v>3</v>
      </c>
      <c r="P44" s="36">
        <v>0</v>
      </c>
      <c r="Q44" s="36">
        <v>0</v>
      </c>
      <c r="R44" s="36">
        <v>0.3</v>
      </c>
      <c r="S44" s="36">
        <v>0.1</v>
      </c>
      <c r="T44" s="36">
        <v>0.6</v>
      </c>
      <c r="U44" s="37">
        <f>(0*1+0*2+3*3+1*4+6*5)/10</f>
        <v>4.3</v>
      </c>
      <c r="V44" s="3"/>
      <c r="W44" s="2"/>
    </row>
    <row r="45" spans="13:23" x14ac:dyDescent="0.25">
      <c r="M45" s="2"/>
      <c r="N45" s="2"/>
      <c r="O45" s="41"/>
      <c r="P45" s="41"/>
      <c r="Q45" s="41"/>
      <c r="R45" s="41"/>
      <c r="S45" s="41"/>
      <c r="T45" s="41"/>
      <c r="U45" s="41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12" sqref="AA112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3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3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3"/>
      <c r="L11" s="3"/>
      <c r="M11" s="35">
        <v>1</v>
      </c>
      <c r="N11" s="36">
        <v>3.5999999999999997E-2</v>
      </c>
      <c r="O11" s="36">
        <v>0.107</v>
      </c>
      <c r="P11" s="36">
        <v>0.107</v>
      </c>
      <c r="Q11" s="36">
        <v>0.214</v>
      </c>
      <c r="R11" s="36">
        <v>0.53600000000000003</v>
      </c>
      <c r="S11" s="37">
        <f>(1*1+3*2+3*3+6*4+15*5)/28</f>
        <v>4.1071428571428568</v>
      </c>
      <c r="T11" s="2"/>
      <c r="U11" s="3"/>
    </row>
    <row r="12" spans="1:21" x14ac:dyDescent="0.25">
      <c r="I12" s="3"/>
      <c r="J12" s="2"/>
      <c r="K12" s="3"/>
      <c r="L12" s="3"/>
      <c r="M12" s="3">
        <v>2</v>
      </c>
      <c r="N12" s="36">
        <v>0.08</v>
      </c>
      <c r="O12" s="36">
        <v>0.28000000000000003</v>
      </c>
      <c r="P12" s="36">
        <v>0.36</v>
      </c>
      <c r="Q12" s="36">
        <v>0.2</v>
      </c>
      <c r="R12" s="36">
        <v>0.08</v>
      </c>
      <c r="S12" s="37">
        <f>(2*1+7*2+9*3+5*4+2*5)/25</f>
        <v>2.92</v>
      </c>
      <c r="T12" s="2"/>
      <c r="U12" s="3"/>
    </row>
    <row r="13" spans="1:21" x14ac:dyDescent="0.25">
      <c r="I13" s="3"/>
      <c r="J13" s="2"/>
      <c r="K13" s="3"/>
      <c r="L13" s="3"/>
      <c r="M13" s="3">
        <v>3</v>
      </c>
      <c r="N13" s="36">
        <v>3.7999999999999999E-2</v>
      </c>
      <c r="O13" s="36">
        <v>0.115</v>
      </c>
      <c r="P13" s="36">
        <v>0.23100000000000001</v>
      </c>
      <c r="Q13" s="36">
        <v>0.23100000000000001</v>
      </c>
      <c r="R13" s="36">
        <v>0.38500000000000001</v>
      </c>
      <c r="S13" s="37">
        <f>(1*1+3*2+6*3+6*4+10*5)/26</f>
        <v>3.8076923076923075</v>
      </c>
      <c r="T13" s="2"/>
      <c r="U13" s="3"/>
    </row>
    <row r="14" spans="1:21" x14ac:dyDescent="0.25">
      <c r="I14" s="3"/>
      <c r="J14" s="2"/>
      <c r="K14" s="3"/>
      <c r="L14" s="3"/>
      <c r="M14" s="3">
        <v>4</v>
      </c>
      <c r="N14" s="36">
        <v>0</v>
      </c>
      <c r="O14" s="36">
        <v>0</v>
      </c>
      <c r="P14" s="36">
        <v>0.111</v>
      </c>
      <c r="Q14" s="36">
        <v>0.29599999999999999</v>
      </c>
      <c r="R14" s="36">
        <v>0.59299999999999997</v>
      </c>
      <c r="S14" s="37">
        <f>(0*1+0*2+3*3+8*4+16*5)/27</f>
        <v>4.4814814814814818</v>
      </c>
      <c r="T14" s="2"/>
      <c r="U14" s="3"/>
    </row>
    <row r="15" spans="1:21" x14ac:dyDescent="0.25">
      <c r="I15" s="3"/>
      <c r="J15" s="2"/>
      <c r="K15" s="3"/>
      <c r="L15" s="3"/>
      <c r="M15" s="3">
        <v>5</v>
      </c>
      <c r="N15" s="36">
        <v>0.14799999999999999</v>
      </c>
      <c r="O15" s="36">
        <v>3.6999999999999998E-2</v>
      </c>
      <c r="P15" s="36">
        <v>7.3999999999999996E-2</v>
      </c>
      <c r="Q15" s="36">
        <v>0.185</v>
      </c>
      <c r="R15" s="36">
        <v>0.55600000000000005</v>
      </c>
      <c r="S15" s="37">
        <f>(4*1+1*2+2*3+5*4+15*5)/27</f>
        <v>3.9629629629629628</v>
      </c>
      <c r="T15" s="2"/>
      <c r="U15" s="3"/>
    </row>
    <row r="16" spans="1:21" x14ac:dyDescent="0.25">
      <c r="I16" s="3"/>
      <c r="J16" s="2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3"/>
      <c r="L19" s="3"/>
      <c r="M19" s="3"/>
      <c r="N19" s="3"/>
      <c r="O19" s="3"/>
      <c r="P19" s="3"/>
      <c r="Q19" s="3"/>
      <c r="R19" s="3"/>
      <c r="S19" s="3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0.1</v>
      </c>
      <c r="R49" s="36">
        <v>0.1</v>
      </c>
      <c r="S49" s="36">
        <v>0.1</v>
      </c>
      <c r="T49" s="36">
        <v>0.2</v>
      </c>
      <c r="U49" s="36">
        <v>0.5</v>
      </c>
      <c r="V49" s="37">
        <f>(1*1+1*2+1*3+2*4+5*5)/10</f>
        <v>3.9</v>
      </c>
      <c r="W49" s="3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0.1</v>
      </c>
      <c r="R50" s="36">
        <v>0.4</v>
      </c>
      <c r="S50" s="36">
        <v>0.2</v>
      </c>
      <c r="T50" s="36">
        <v>0.2</v>
      </c>
      <c r="U50" s="36">
        <v>0.1</v>
      </c>
      <c r="V50" s="37">
        <f>(1*1+4*2+2*3+2*4+1*5)/10</f>
        <v>2.8</v>
      </c>
      <c r="W50" s="3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0.111</v>
      </c>
      <c r="S51" s="36">
        <v>0.33300000000000002</v>
      </c>
      <c r="T51" s="36">
        <v>0.111</v>
      </c>
      <c r="U51" s="36">
        <v>0.44400000000000001</v>
      </c>
      <c r="V51" s="37">
        <f>(0*1+1*2+3*3+1*4+4*5)/9</f>
        <v>3.8888888888888888</v>
      </c>
      <c r="W51" s="3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0.1</v>
      </c>
      <c r="T52" s="36">
        <v>0.5</v>
      </c>
      <c r="U52" s="36">
        <v>0.4</v>
      </c>
      <c r="V52" s="37">
        <f>(0*1+0*2+1*3+5*4+4*5)/10</f>
        <v>4.3</v>
      </c>
      <c r="W52" s="3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0.1</v>
      </c>
      <c r="R53" s="36">
        <v>0.1</v>
      </c>
      <c r="S53" s="36">
        <v>0.2</v>
      </c>
      <c r="T53" s="36">
        <v>0.1</v>
      </c>
      <c r="U53" s="36">
        <v>0.5</v>
      </c>
      <c r="V53" s="37">
        <f>(1*1+1*2+2*3+1*4+5*5)/10</f>
        <v>3.8</v>
      </c>
      <c r="W53" s="3"/>
      <c r="X53" s="2"/>
      <c r="Y53" s="2"/>
      <c r="Z53" s="3"/>
    </row>
    <row r="54" spans="14:26" x14ac:dyDescent="0.25">
      <c r="N54" s="2"/>
      <c r="O54" s="2"/>
      <c r="P54" s="41"/>
      <c r="Q54" s="41"/>
      <c r="R54" s="41"/>
      <c r="S54" s="41"/>
      <c r="T54" s="41"/>
      <c r="U54" s="41"/>
      <c r="V54" s="41"/>
      <c r="W54" s="41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3"/>
      <c r="Y76" s="2"/>
    </row>
    <row r="77" spans="15:25" x14ac:dyDescent="0.25">
      <c r="O77" s="2"/>
      <c r="P77" s="3"/>
      <c r="Q77" s="3" t="s">
        <v>6</v>
      </c>
      <c r="R77" s="36">
        <f>9/R83</f>
        <v>0.34615384615384615</v>
      </c>
      <c r="S77" s="36">
        <v>0.192</v>
      </c>
      <c r="T77" s="36">
        <v>0.308</v>
      </c>
      <c r="U77" s="36">
        <v>3.7999999999999999E-2</v>
      </c>
      <c r="V77" s="36">
        <v>0.125</v>
      </c>
      <c r="W77" s="3"/>
      <c r="X77" s="3"/>
      <c r="Y77" s="2"/>
    </row>
    <row r="78" spans="15:25" x14ac:dyDescent="0.25">
      <c r="O78" s="2"/>
      <c r="P78" s="3"/>
      <c r="Q78" s="3" t="s">
        <v>7</v>
      </c>
      <c r="R78" s="36">
        <f>3/R83</f>
        <v>0.11538461538461539</v>
      </c>
      <c r="S78" s="36">
        <v>0.34599999999999997</v>
      </c>
      <c r="T78" s="36">
        <v>0.308</v>
      </c>
      <c r="U78" s="36">
        <v>0.115</v>
      </c>
      <c r="V78" s="36">
        <v>0.125</v>
      </c>
      <c r="W78" s="3"/>
      <c r="X78" s="3"/>
      <c r="Y78" s="2"/>
    </row>
    <row r="79" spans="15:25" x14ac:dyDescent="0.25">
      <c r="O79" s="2"/>
      <c r="P79" s="3"/>
      <c r="Q79" s="3" t="s">
        <v>8</v>
      </c>
      <c r="R79" s="36">
        <f>5/R83</f>
        <v>0.19230769230769232</v>
      </c>
      <c r="S79" s="36">
        <v>0.154</v>
      </c>
      <c r="T79" s="36">
        <v>0.23</v>
      </c>
      <c r="U79" s="36">
        <v>0.38500000000000001</v>
      </c>
      <c r="V79" s="36">
        <v>4.2000000000000003E-2</v>
      </c>
      <c r="W79" s="3"/>
      <c r="X79" s="3"/>
      <c r="Y79" s="2"/>
    </row>
    <row r="80" spans="15:25" x14ac:dyDescent="0.25">
      <c r="O80" s="2"/>
      <c r="P80" s="3"/>
      <c r="Q80" s="3" t="s">
        <v>9</v>
      </c>
      <c r="R80" s="36">
        <f>8/R83</f>
        <v>0.30769230769230771</v>
      </c>
      <c r="S80" s="36">
        <v>0.308</v>
      </c>
      <c r="T80" s="36">
        <v>0.154</v>
      </c>
      <c r="U80" s="36">
        <v>0.23100000000000001</v>
      </c>
      <c r="V80" s="36">
        <v>0</v>
      </c>
      <c r="W80" s="3"/>
      <c r="X80" s="3"/>
      <c r="Y80" s="2"/>
    </row>
    <row r="81" spans="15:25" x14ac:dyDescent="0.25">
      <c r="O81" s="2"/>
      <c r="P81" s="3"/>
      <c r="Q81" s="3" t="s">
        <v>10</v>
      </c>
      <c r="R81" s="36">
        <f>1/R83</f>
        <v>3.8461538461538464E-2</v>
      </c>
      <c r="S81" s="36">
        <v>0</v>
      </c>
      <c r="T81" s="36">
        <v>0</v>
      </c>
      <c r="U81" s="36">
        <v>0.23100000000000001</v>
      </c>
      <c r="V81" s="36">
        <v>0.70799999999999996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v>26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1" sqref="Z81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0.26900000000000002</v>
      </c>
      <c r="R7" s="36">
        <v>0.115</v>
      </c>
      <c r="S7" s="36">
        <v>0.154</v>
      </c>
      <c r="T7" s="36">
        <v>0.42299999999999999</v>
      </c>
      <c r="U7" s="36">
        <v>3.7999999999999999E-2</v>
      </c>
      <c r="V7" s="37">
        <f>(7*1+3*2+4*3+11*4+1*5)/26</f>
        <v>2.8461538461538463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7.6999999999999999E-2</v>
      </c>
      <c r="R8" s="36">
        <v>0.308</v>
      </c>
      <c r="S8" s="36">
        <v>0.26900000000000002</v>
      </c>
      <c r="T8" s="36">
        <v>0.308</v>
      </c>
      <c r="U8" s="36">
        <v>3.7999999999999999E-2</v>
      </c>
      <c r="V8" s="37">
        <f>(2*1+8*2+7*3+8*4+1*5)/26</f>
        <v>2.9230769230769229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0.12</v>
      </c>
      <c r="R9" s="36">
        <v>0.2</v>
      </c>
      <c r="S9" s="36">
        <v>0.32</v>
      </c>
      <c r="T9" s="36">
        <v>0.32</v>
      </c>
      <c r="U9" s="36">
        <v>0.04</v>
      </c>
      <c r="V9" s="37">
        <f>(3*1+5*2+8*3+8*4+1*5)/25</f>
        <v>2.96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0.35299999999999998</v>
      </c>
      <c r="R10" s="36">
        <v>0.17599999999999999</v>
      </c>
      <c r="S10" s="36">
        <v>0.23499999999999999</v>
      </c>
      <c r="T10" s="36">
        <v>0.17599999999999999</v>
      </c>
      <c r="U10" s="36">
        <v>5.8999999999999997E-2</v>
      </c>
      <c r="V10" s="37">
        <f>(6*1+3*2+4*3+3*4+1*5)/17</f>
        <v>2.4117647058823528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0.182</v>
      </c>
      <c r="S44" s="36">
        <v>9.0999999999999998E-2</v>
      </c>
      <c r="T44" s="36">
        <v>0.27300000000000002</v>
      </c>
      <c r="U44" s="36">
        <v>0.36399999999999999</v>
      </c>
      <c r="V44" s="36">
        <v>9.0999999999999998E-2</v>
      </c>
      <c r="W44" s="37">
        <f>(2*1+1*2+3*3+4*4+1*5)/11</f>
        <v>3.0909090909090908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9.0999999999999998E-2</v>
      </c>
      <c r="S45" s="36">
        <v>0.36399999999999999</v>
      </c>
      <c r="T45" s="36">
        <v>0.27300000000000002</v>
      </c>
      <c r="U45" s="36">
        <v>0.27300000000000002</v>
      </c>
      <c r="V45" s="36">
        <v>0</v>
      </c>
      <c r="W45" s="37">
        <f>(1*1+4*2+3*3+3*4+0*5)/11</f>
        <v>2.7272727272727271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9.0999999999999998E-2</v>
      </c>
      <c r="S46" s="36">
        <v>0.27300000000000002</v>
      </c>
      <c r="T46" s="36">
        <v>0.27300000000000002</v>
      </c>
      <c r="U46" s="36">
        <v>0.27300000000000002</v>
      </c>
      <c r="V46" s="36">
        <v>9.0999999999999998E-2</v>
      </c>
      <c r="W46" s="37">
        <f>(1*1+3*2+3*3+3*4+1*5)/11</f>
        <v>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0.25</v>
      </c>
      <c r="S47" s="36">
        <v>0.25</v>
      </c>
      <c r="T47" s="36">
        <v>0.25</v>
      </c>
      <c r="U47" s="36">
        <v>0.125</v>
      </c>
      <c r="V47" s="36">
        <v>0.125</v>
      </c>
      <c r="W47" s="37">
        <f>(2*1+2*2+2*3+1*4+1*5)/8</f>
        <v>2.625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R116" sqref="R11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11</v>
      </c>
      <c r="D6" s="11">
        <v>0.35499999999999998</v>
      </c>
      <c r="E6" s="10">
        <v>20</v>
      </c>
      <c r="F6" s="12">
        <v>0.64500000000000002</v>
      </c>
    </row>
    <row r="7" spans="2:18" ht="24" x14ac:dyDescent="0.25">
      <c r="B7" s="8" t="s">
        <v>22</v>
      </c>
      <c r="C7" s="13">
        <v>14</v>
      </c>
      <c r="D7" s="24">
        <v>0.45200000000000001</v>
      </c>
      <c r="E7" s="13">
        <v>17</v>
      </c>
      <c r="F7" s="25">
        <v>0.54800000000000004</v>
      </c>
    </row>
    <row r="8" spans="2:18" ht="24" x14ac:dyDescent="0.25">
      <c r="B8" s="7" t="s">
        <v>23</v>
      </c>
      <c r="C8" s="10">
        <v>19</v>
      </c>
      <c r="D8" s="22">
        <v>0.61299999999999999</v>
      </c>
      <c r="E8" s="10">
        <v>12</v>
      </c>
      <c r="F8" s="23">
        <v>0.38700000000000001</v>
      </c>
    </row>
    <row r="9" spans="2:18" ht="48" x14ac:dyDescent="0.25">
      <c r="B9" s="8" t="s">
        <v>24</v>
      </c>
      <c r="C9" s="13">
        <v>30</v>
      </c>
      <c r="D9" s="24">
        <v>0.96799999999999997</v>
      </c>
      <c r="E9" s="13">
        <v>1</v>
      </c>
      <c r="F9" s="25">
        <v>3.2000000000000001E-2</v>
      </c>
    </row>
    <row r="10" spans="2:18" ht="24" x14ac:dyDescent="0.25">
      <c r="B10" s="9" t="s">
        <v>26</v>
      </c>
      <c r="C10" s="14">
        <v>26</v>
      </c>
      <c r="D10" s="15">
        <v>0.83899999999999997</v>
      </c>
      <c r="E10" s="14">
        <v>5</v>
      </c>
      <c r="F10" s="16">
        <v>0.161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8.6999999999999994E-2</v>
      </c>
      <c r="K18" s="36">
        <v>8.6999999999999994E-2</v>
      </c>
      <c r="L18" s="36">
        <v>0.13</v>
      </c>
      <c r="M18" s="36">
        <v>0.435</v>
      </c>
      <c r="N18" s="36">
        <v>0.26100000000000001</v>
      </c>
      <c r="O18" s="37">
        <f>(2*1+2*2+3*3+10*4+6*5)/23</f>
        <v>3.6956521739130435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8.6999999999999994E-2</v>
      </c>
      <c r="K19" s="36">
        <v>0</v>
      </c>
      <c r="L19" s="36">
        <v>0.217</v>
      </c>
      <c r="M19" s="36">
        <v>0.30399999999999999</v>
      </c>
      <c r="N19" s="36">
        <v>0.39100000000000001</v>
      </c>
      <c r="O19" s="37">
        <f>(2*1+0*2+5*3+7*4+9*5)/23</f>
        <v>3.9130434782608696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5.2999999999999999E-2</v>
      </c>
      <c r="K20" s="36">
        <v>0.105</v>
      </c>
      <c r="L20" s="36">
        <v>0.26300000000000001</v>
      </c>
      <c r="M20" s="36">
        <v>0.47399999999999998</v>
      </c>
      <c r="N20" s="36">
        <v>0.105</v>
      </c>
      <c r="O20" s="37">
        <f>(1*1+2*2+5*3+9*4+2*5)/19</f>
        <v>3.4736842105263159</v>
      </c>
      <c r="P20" s="3"/>
      <c r="Q20" s="3"/>
      <c r="R20" s="2"/>
    </row>
    <row r="21" spans="7:18" x14ac:dyDescent="0.25">
      <c r="G21" s="2"/>
      <c r="H21" s="2"/>
      <c r="I21" s="41"/>
      <c r="J21" s="41"/>
      <c r="K21" s="41"/>
      <c r="L21" s="41"/>
      <c r="M21" s="41"/>
      <c r="N21" s="41"/>
      <c r="O21" s="41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0.182</v>
      </c>
      <c r="L45" s="36">
        <v>9.0999999999999998E-2</v>
      </c>
      <c r="M45" s="36">
        <v>9.0999999999999998E-2</v>
      </c>
      <c r="N45" s="36">
        <v>0.36399999999999999</v>
      </c>
      <c r="O45" s="36">
        <v>0.27300000000000002</v>
      </c>
      <c r="P45" s="37">
        <f>(2*1+1*2+1*3+4*4+3*5)/11</f>
        <v>3.4545454545454546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9.0999999999999998E-2</v>
      </c>
      <c r="L46" s="36">
        <v>0</v>
      </c>
      <c r="M46" s="36">
        <v>0.27300000000000002</v>
      </c>
      <c r="N46" s="36">
        <v>0.27300000000000002</v>
      </c>
      <c r="O46" s="36">
        <v>0.36399999999999999</v>
      </c>
      <c r="P46" s="37">
        <f>(1*1+0*2+3*3+3*4+4*5)/11</f>
        <v>3.8181818181818183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0.111</v>
      </c>
      <c r="M47" s="36">
        <v>0.222</v>
      </c>
      <c r="N47" s="36">
        <v>0.55600000000000005</v>
      </c>
      <c r="O47" s="36">
        <v>0.111</v>
      </c>
      <c r="P47" s="37">
        <f>(0*1+1*2+2*3+5*4+1*5)/9</f>
        <v>3.6666666666666665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19</v>
      </c>
      <c r="D68" s="29">
        <v>0.61299999999999999</v>
      </c>
      <c r="E68" s="26">
        <v>12</v>
      </c>
      <c r="F68" s="30">
        <v>0.38700000000000001</v>
      </c>
    </row>
    <row r="69" spans="2:6" ht="36" x14ac:dyDescent="0.25">
      <c r="B69" s="8" t="s">
        <v>28</v>
      </c>
      <c r="C69" s="27">
        <v>25</v>
      </c>
      <c r="D69" s="31">
        <v>0.80600000000000005</v>
      </c>
      <c r="E69" s="27">
        <v>6</v>
      </c>
      <c r="F69" s="32">
        <v>0.19400000000000001</v>
      </c>
    </row>
    <row r="70" spans="2:6" ht="48" x14ac:dyDescent="0.25">
      <c r="B70" s="7" t="s">
        <v>29</v>
      </c>
      <c r="C70" s="26">
        <v>29</v>
      </c>
      <c r="D70" s="29">
        <v>0.93500000000000005</v>
      </c>
      <c r="E70" s="26">
        <v>2</v>
      </c>
      <c r="F70" s="30">
        <v>6.5000000000000002E-2</v>
      </c>
    </row>
    <row r="71" spans="2:6" ht="48" x14ac:dyDescent="0.25">
      <c r="B71" s="8" t="s">
        <v>30</v>
      </c>
      <c r="C71" s="27">
        <v>31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29</v>
      </c>
      <c r="D72" s="33">
        <v>0.93500000000000005</v>
      </c>
      <c r="E72" s="28">
        <v>2</v>
      </c>
      <c r="F72" s="34">
        <v>6.5000000000000002E-2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14</v>
      </c>
      <c r="D79" s="20">
        <v>0.45200000000000001</v>
      </c>
      <c r="E79" s="26">
        <v>17</v>
      </c>
      <c r="F79" s="21">
        <v>0.54800000000000004</v>
      </c>
    </row>
    <row r="80" spans="2:6" ht="24" x14ac:dyDescent="0.25">
      <c r="B80" s="8" t="s">
        <v>33</v>
      </c>
      <c r="C80" s="27">
        <v>30</v>
      </c>
      <c r="D80" s="24">
        <v>0.96799999999999997</v>
      </c>
      <c r="E80" s="27">
        <v>1</v>
      </c>
      <c r="F80" s="25">
        <v>3.2000000000000001E-2</v>
      </c>
    </row>
    <row r="81" spans="2:6" ht="24" x14ac:dyDescent="0.25">
      <c r="B81" s="7" t="s">
        <v>34</v>
      </c>
      <c r="C81" s="26">
        <v>27</v>
      </c>
      <c r="D81" s="22">
        <v>0.871</v>
      </c>
      <c r="E81" s="26">
        <v>4</v>
      </c>
      <c r="F81" s="23">
        <v>0.129</v>
      </c>
    </row>
    <row r="82" spans="2:6" ht="24" x14ac:dyDescent="0.25">
      <c r="B82" s="8" t="s">
        <v>35</v>
      </c>
      <c r="C82" s="27">
        <v>20</v>
      </c>
      <c r="D82" s="24">
        <v>0.64500000000000002</v>
      </c>
      <c r="E82" s="27">
        <v>11</v>
      </c>
      <c r="F82" s="25">
        <v>0.35499999999999998</v>
      </c>
    </row>
    <row r="83" spans="2:6" ht="72" x14ac:dyDescent="0.25">
      <c r="B83" s="7" t="s">
        <v>36</v>
      </c>
      <c r="C83" s="26">
        <v>28</v>
      </c>
      <c r="D83" s="22">
        <v>0.90300000000000002</v>
      </c>
      <c r="E83" s="26">
        <v>3</v>
      </c>
      <c r="F83" s="23">
        <v>9.7000000000000003E-2</v>
      </c>
    </row>
    <row r="84" spans="2:6" ht="24" x14ac:dyDescent="0.25">
      <c r="B84" s="8" t="s">
        <v>37</v>
      </c>
      <c r="C84" s="27">
        <v>15</v>
      </c>
      <c r="D84" s="24">
        <v>0.48399999999999999</v>
      </c>
      <c r="E84" s="27">
        <v>16</v>
      </c>
      <c r="F84" s="25">
        <v>0.51600000000000001</v>
      </c>
    </row>
    <row r="85" spans="2:6" ht="24" x14ac:dyDescent="0.25">
      <c r="B85" s="7" t="s">
        <v>38</v>
      </c>
      <c r="C85" s="26">
        <v>27</v>
      </c>
      <c r="D85" s="22">
        <v>0.871</v>
      </c>
      <c r="E85" s="26">
        <v>4</v>
      </c>
      <c r="F85" s="23">
        <v>0.129</v>
      </c>
    </row>
    <row r="86" spans="2:6" ht="72" x14ac:dyDescent="0.25">
      <c r="B86" s="8" t="s">
        <v>39</v>
      </c>
      <c r="C86" s="27">
        <v>25</v>
      </c>
      <c r="D86" s="24">
        <v>0.80600000000000005</v>
      </c>
      <c r="E86" s="27">
        <v>6</v>
      </c>
      <c r="F86" s="25">
        <v>0.19400000000000001</v>
      </c>
    </row>
    <row r="87" spans="2:6" ht="24" x14ac:dyDescent="0.25">
      <c r="B87" s="9" t="s">
        <v>40</v>
      </c>
      <c r="C87" s="28">
        <v>30</v>
      </c>
      <c r="D87" s="15">
        <v>0.96799999999999997</v>
      </c>
      <c r="E87" s="28">
        <v>1</v>
      </c>
      <c r="F87" s="16">
        <v>3.2000000000000001E-2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4" sqref="X3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4.2000000000000003E-2</v>
      </c>
      <c r="O8" s="36">
        <v>8.3000000000000004E-2</v>
      </c>
      <c r="P8" s="36">
        <v>0.20799999999999999</v>
      </c>
      <c r="Q8" s="36">
        <v>0.625</v>
      </c>
      <c r="R8" s="36">
        <v>4.2000000000000003E-2</v>
      </c>
      <c r="S8" s="37">
        <v>3.54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41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41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41"/>
      <c r="N23" s="35">
        <v>1</v>
      </c>
      <c r="O23" s="36">
        <v>9.0999999999999998E-2</v>
      </c>
      <c r="P23" s="36">
        <v>9.0999999999999998E-2</v>
      </c>
      <c r="Q23" s="36">
        <v>0.27300000000000002</v>
      </c>
      <c r="R23" s="36">
        <v>0.54500000000000004</v>
      </c>
      <c r="S23" s="36">
        <v>0</v>
      </c>
      <c r="T23" s="39">
        <v>3.27</v>
      </c>
      <c r="U23" s="2"/>
      <c r="V23" s="3"/>
    </row>
    <row r="24" spans="13:22" x14ac:dyDescent="0.25">
      <c r="M24" s="41"/>
      <c r="N24" s="3"/>
      <c r="O24" s="3"/>
      <c r="P24" s="3"/>
      <c r="Q24" s="3"/>
      <c r="R24" s="3"/>
      <c r="S24" s="3"/>
      <c r="T24" s="3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2" sqref="V112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3"/>
      <c r="N9" s="3">
        <v>11</v>
      </c>
      <c r="O9" s="3">
        <v>0</v>
      </c>
      <c r="P9" s="3">
        <v>0</v>
      </c>
      <c r="Q9" s="3">
        <v>6</v>
      </c>
      <c r="R9" s="3">
        <v>1</v>
      </c>
      <c r="S9" s="3">
        <v>1</v>
      </c>
      <c r="T9" s="3">
        <v>4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0">
        <v>1</v>
      </c>
      <c r="O24" s="40">
        <v>1</v>
      </c>
      <c r="P24" s="40">
        <v>7</v>
      </c>
      <c r="Q24" s="40">
        <v>1</v>
      </c>
      <c r="R24" s="40">
        <v>1</v>
      </c>
      <c r="S24" s="2"/>
      <c r="T24" s="3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2"/>
      <c r="T25" s="3"/>
      <c r="U25" s="2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51" t="s">
        <v>16</v>
      </c>
      <c r="D43" s="51"/>
      <c r="E43" s="51" t="s">
        <v>17</v>
      </c>
      <c r="F43" s="51"/>
      <c r="G43" s="52" t="s">
        <v>18</v>
      </c>
      <c r="H43" s="52"/>
      <c r="I43" s="51" t="s">
        <v>17</v>
      </c>
      <c r="J43" s="53"/>
    </row>
    <row r="44" spans="2:10" ht="120" x14ac:dyDescent="0.25">
      <c r="B44" s="7" t="s">
        <v>51</v>
      </c>
      <c r="C44" s="55">
        <v>23</v>
      </c>
      <c r="D44" s="55"/>
      <c r="E44" s="57">
        <v>0.74199999999999999</v>
      </c>
      <c r="F44" s="57"/>
      <c r="G44" s="61">
        <v>8</v>
      </c>
      <c r="H44" s="61"/>
      <c r="I44" s="57">
        <v>0.25800000000000001</v>
      </c>
      <c r="J44" s="63"/>
    </row>
    <row r="45" spans="2:10" ht="48" x14ac:dyDescent="0.25">
      <c r="B45" s="8" t="s">
        <v>53</v>
      </c>
      <c r="C45" s="54">
        <v>22</v>
      </c>
      <c r="D45" s="54"/>
      <c r="E45" s="58">
        <v>0.71</v>
      </c>
      <c r="F45" s="58"/>
      <c r="G45" s="60">
        <v>9</v>
      </c>
      <c r="H45" s="60"/>
      <c r="I45" s="58">
        <v>0.28999999999999998</v>
      </c>
      <c r="J45" s="64"/>
    </row>
    <row r="46" spans="2:10" ht="24" x14ac:dyDescent="0.25">
      <c r="B46" s="7" t="s">
        <v>54</v>
      </c>
      <c r="C46" s="55">
        <v>28</v>
      </c>
      <c r="D46" s="55"/>
      <c r="E46" s="57">
        <v>0.90300000000000002</v>
      </c>
      <c r="F46" s="57"/>
      <c r="G46" s="61">
        <v>3</v>
      </c>
      <c r="H46" s="61"/>
      <c r="I46" s="57">
        <v>9.7000000000000003E-2</v>
      </c>
      <c r="J46" s="63"/>
    </row>
    <row r="47" spans="2:10" ht="24" x14ac:dyDescent="0.25">
      <c r="B47" s="17" t="s">
        <v>55</v>
      </c>
      <c r="C47" s="56">
        <v>21</v>
      </c>
      <c r="D47" s="56"/>
      <c r="E47" s="59">
        <v>0.67700000000000005</v>
      </c>
      <c r="F47" s="59"/>
      <c r="G47" s="62">
        <v>10</v>
      </c>
      <c r="H47" s="62"/>
      <c r="I47" s="59">
        <v>0.32300000000000001</v>
      </c>
      <c r="J47" s="6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41"/>
      <c r="N50" s="41"/>
      <c r="O50" s="41"/>
      <c r="P50" s="41"/>
      <c r="Q50" s="41"/>
      <c r="R50" s="41"/>
      <c r="S50" s="2"/>
      <c r="T50" s="2"/>
      <c r="U50" s="2"/>
      <c r="V50" s="2"/>
    </row>
    <row r="51" spans="11:22" x14ac:dyDescent="0.25">
      <c r="K51" s="2"/>
      <c r="L51" s="2"/>
      <c r="M51" s="41"/>
      <c r="N51" s="41"/>
      <c r="O51" s="41"/>
      <c r="P51" s="41"/>
      <c r="Q51" s="41"/>
      <c r="R51" s="41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4</v>
      </c>
      <c r="O53" s="40">
        <v>0</v>
      </c>
      <c r="P53" s="40">
        <v>1</v>
      </c>
      <c r="Q53" s="40">
        <v>19</v>
      </c>
      <c r="R53" s="66"/>
      <c r="S53" s="2"/>
      <c r="T53" s="2"/>
      <c r="U53" s="2"/>
      <c r="V53" s="2"/>
    </row>
    <row r="54" spans="11:22" x14ac:dyDescent="0.25">
      <c r="K54" s="2"/>
      <c r="L54" s="2"/>
      <c r="M54" s="41"/>
      <c r="N54" s="41"/>
      <c r="O54" s="41"/>
      <c r="P54" s="41"/>
      <c r="Q54" s="41"/>
      <c r="R54" s="41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41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41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41"/>
      <c r="M73" s="3"/>
      <c r="N73" s="3">
        <v>3</v>
      </c>
      <c r="O73" s="3">
        <v>7</v>
      </c>
      <c r="P73" s="3">
        <v>5</v>
      </c>
      <c r="Q73" s="3">
        <v>0</v>
      </c>
      <c r="R73" s="3">
        <v>2</v>
      </c>
      <c r="S73" s="2"/>
      <c r="T73" s="2"/>
    </row>
    <row r="74" spans="12:20" x14ac:dyDescent="0.25">
      <c r="L74" s="41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41"/>
      <c r="M75" s="41"/>
      <c r="N75" s="41"/>
      <c r="O75" s="41"/>
      <c r="P75" s="41"/>
      <c r="Q75" s="41"/>
      <c r="R75" s="41"/>
      <c r="S75" s="41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41"/>
      <c r="N92" s="41"/>
      <c r="O92" s="41"/>
      <c r="P92" s="41"/>
      <c r="Q92" s="41"/>
      <c r="R92" s="41"/>
      <c r="S92" s="41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5</v>
      </c>
      <c r="P95" s="3">
        <v>3</v>
      </c>
      <c r="Q95" s="3">
        <v>14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41"/>
      <c r="N97" s="41"/>
      <c r="O97" s="41"/>
      <c r="P97" s="41"/>
      <c r="Q97" s="41"/>
      <c r="R97" s="41"/>
      <c r="S97" s="41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2012-12-12T12:05:17Z</dcterms:modified>
</cp:coreProperties>
</file>