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F80" i="5" l="1"/>
  <c r="F81" i="5"/>
  <c r="F82" i="5"/>
  <c r="F83" i="5"/>
  <c r="F84" i="5"/>
  <c r="F85" i="5"/>
  <c r="F86" i="5"/>
  <c r="F87" i="5"/>
  <c r="F79" i="5"/>
  <c r="D80" i="5"/>
  <c r="D81" i="5"/>
  <c r="D82" i="5"/>
  <c r="D83" i="5"/>
  <c r="D84" i="5"/>
  <c r="D85" i="5"/>
  <c r="D86" i="5"/>
  <c r="D87" i="5"/>
  <c r="D79" i="5"/>
  <c r="F69" i="5"/>
  <c r="F70" i="5"/>
  <c r="F71" i="5"/>
  <c r="F72" i="5"/>
  <c r="F68" i="5"/>
  <c r="D72" i="5"/>
  <c r="D69" i="5"/>
  <c r="D70" i="5"/>
  <c r="D71" i="5"/>
  <c r="D68" i="5"/>
  <c r="P47" i="5"/>
  <c r="P46" i="5"/>
  <c r="P45" i="5"/>
  <c r="O20" i="5"/>
  <c r="O19" i="5"/>
  <c r="O18" i="5"/>
  <c r="F7" i="5"/>
  <c r="F8" i="5"/>
  <c r="F9" i="5"/>
  <c r="F10" i="5"/>
  <c r="F6" i="5"/>
  <c r="D7" i="5"/>
  <c r="D8" i="5"/>
  <c r="D9" i="5"/>
  <c r="D10" i="5"/>
  <c r="D6" i="5"/>
  <c r="W47" i="4"/>
  <c r="W46" i="4"/>
  <c r="W45" i="4"/>
  <c r="W44" i="4"/>
  <c r="V9" i="4"/>
  <c r="V8" i="4"/>
  <c r="V7" i="4"/>
  <c r="R81" i="3"/>
  <c r="R80" i="3"/>
  <c r="R79" i="3"/>
  <c r="R78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  <c r="V10" i="4" l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<sst xmlns="http://schemas.openxmlformats.org/spreadsheetml/2006/main" count="124" uniqueCount="74">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</sst>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0" fontId="2" fillId="0" borderId="0" xfId="0" applyFont="1" applyAlignment="1"/>
    <xf numFmtId="10" fontId="2" fillId="0" borderId="0" xfId="1" applyNumberFormat="1" applyFont="1"/>
    <xf numFmtId="2" fontId="2" fillId="0" borderId="0" xfId="0" applyNumberFormat="1" applyFont="1"/>
    <xf numFmtId="1" fontId="2" fillId="0" borderId="0" xfId="1" applyNumberFormat="1" applyFont="1"/>
    <xf numFmtId="0" fontId="7" fillId="0" borderId="4" xfId="0" applyFont="1" applyBorder="1"/>
    <xf numFmtId="0" fontId="10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/>
    </xf>
    <xf numFmtId="10" fontId="10" fillId="3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10" fontId="10" fillId="3" borderId="7" xfId="1" applyNumberFormat="1" applyFont="1" applyFill="1" applyBorder="1" applyAlignment="1">
      <alignment horizontal="center" vertical="center"/>
    </xf>
    <xf numFmtId="10" fontId="10" fillId="3" borderId="8" xfId="1" applyNumberFormat="1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0" fontId="2" fillId="0" borderId="0" xfId="1" applyNumberFormat="1" applyFont="1"/>
    <xf numFmtId="0" fontId="2" fillId="0" borderId="0" xfId="0" applyNumberFormat="1" applyFont="1"/>
    <xf numFmtId="0" fontId="12" fillId="0" borderId="7" xfId="0" applyFont="1" applyBorder="1" applyAlignment="1">
      <alignment horizontal="left"/>
    </xf>
    <xf numFmtId="0" fontId="11" fillId="0" borderId="0" xfId="0" applyFont="1" applyBorder="1" applyAlignment="1"/>
    <xf numFmtId="10" fontId="10" fillId="3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10" fontId="10" fillId="3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10" fontId="10" fillId="4" borderId="0" xfId="1" applyNumberFormat="1" applyFont="1" applyFill="1" applyBorder="1" applyAlignment="1">
      <alignment horizontal="center" vertical="center"/>
    </xf>
    <xf numFmtId="10" fontId="10" fillId="4" borderId="5" xfId="1" applyNumberFormat="1" applyFont="1" applyFill="1" applyBorder="1" applyAlignment="1">
      <alignment horizontal="center" vertical="center"/>
    </xf>
    <xf numFmtId="0" fontId="12" fillId="0" borderId="7" xfId="0" applyFont="1" applyBorder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10" fontId="10" fillId="3" borderId="0" xfId="1" applyNumberFormat="1" applyFont="1" applyFill="1" applyBorder="1" applyAlignment="1">
      <alignment horizontal="center" vertical="center"/>
    </xf>
    <xf numFmtId="10" fontId="10" fillId="4" borderId="0" xfId="1" applyNumberFormat="1" applyFont="1" applyFill="1" applyBorder="1" applyAlignment="1">
      <alignment horizontal="center" vertical="center"/>
    </xf>
    <xf numFmtId="10" fontId="10" fillId="4" borderId="7" xfId="1" applyNumberFormat="1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10" fontId="10" fillId="3" borderId="5" xfId="1" applyNumberFormat="1" applyFont="1" applyFill="1" applyBorder="1" applyAlignment="1">
      <alignment horizontal="center" vertical="center"/>
    </xf>
    <xf numFmtId="10" fontId="10" fillId="4" borderId="5" xfId="1" applyNumberFormat="1" applyFont="1" applyFill="1" applyBorder="1" applyAlignment="1">
      <alignment horizontal="center" vertical="center"/>
    </xf>
    <xf numFmtId="10" fontId="10" fillId="4" borderId="8" xfId="1" applyNumberFormat="1" applyFont="1" applyFill="1" applyBorder="1" applyAlignment="1">
      <alignment horizontal="center" vertical="center"/>
    </xf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4944498418737638"/>
          <c:y val="0.14432991330629141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0768428587104181E-3"/>
                  <c:y val="-5.85365853658536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2305285761312537E-3"/>
                  <c:y val="-6.5040394340951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0.08</c:v>
                </c:pt>
                <c:pt idx="1">
                  <c:v>0.08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3229158677499177E-2"/>
                  <c:y val="-6.19965431150374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3229485739366689E-2"/>
                  <c:y val="-6.6234940144677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0.24</c:v>
                </c:pt>
                <c:pt idx="1">
                  <c:v>0.24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2305285761312537E-3"/>
                  <c:y val="-6.17883618206260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3997750795537112E-2"/>
                  <c:y val="-6.6234940144677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0.12</c:v>
                </c:pt>
                <c:pt idx="1">
                  <c:v>0.32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2305285761312536E-2"/>
                  <c:y val="-6.21921771973625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4537900010972925E-2"/>
                  <c:y val="-6.2885602714294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0.36</c:v>
                </c:pt>
                <c:pt idx="1">
                  <c:v>0.16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1651575759548037E-2"/>
                  <c:y val="-6.3373151526790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9705557647843002E-2"/>
                  <c:y val="-6.41651622815440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0.2</c:v>
                </c:pt>
                <c:pt idx="1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89653632"/>
        <c:axId val="89655168"/>
      </c:barChart>
      <c:catAx>
        <c:axId val="89653632"/>
        <c:scaling>
          <c:orientation val="maxMin"/>
        </c:scaling>
        <c:delete val="1"/>
        <c:axPos val="l"/>
        <c:majorTickMark val="out"/>
        <c:minorTickMark val="none"/>
        <c:tickLblPos val="none"/>
        <c:crossAx val="89655168"/>
        <c:crosses val="autoZero"/>
        <c:auto val="1"/>
        <c:lblAlgn val="ctr"/>
        <c:lblOffset val="100"/>
        <c:noMultiLvlLbl val="0"/>
      </c:catAx>
      <c:valAx>
        <c:axId val="8965516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96536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3.9</c:v>
                </c:pt>
                <c:pt idx="1">
                  <c:v>4</c:v>
                </c:pt>
                <c:pt idx="2">
                  <c:v>4.2</c:v>
                </c:pt>
                <c:pt idx="3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99445376"/>
        <c:axId val="99471744"/>
      </c:barChart>
      <c:catAx>
        <c:axId val="9944537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99471744"/>
        <c:crosses val="autoZero"/>
        <c:auto val="1"/>
        <c:lblAlgn val="ctr"/>
        <c:lblOffset val="100"/>
        <c:noMultiLvlLbl val="0"/>
      </c:catAx>
      <c:valAx>
        <c:axId val="99471744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994453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26"/>
          <c:y val="9.1527520098948725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259449909481534E-2"/>
                  <c:y val="-4.6999254963259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325008542907206E-2"/>
                  <c:y val="-4.6999060182412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0.28000000000000003</c:v>
                </c:pt>
                <c:pt idx="1">
                  <c:v>0.16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9719283704495389E-2"/>
                  <c:y val="-4.699944974410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5164641815894894E-2"/>
                  <c:y val="-4.94727769418433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2336103416435829E-3"/>
                  <c:y val="-4.70002288674955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0.28000000000000003</c:v>
                </c:pt>
                <c:pt idx="1">
                  <c:v>0.28000000000000003</c:v>
                </c:pt>
                <c:pt idx="2">
                  <c:v>3.3000000000000002E-2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473873245068743E-2"/>
                  <c:y val="-4.699944974410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6322332977075922E-2"/>
                  <c:y val="-4.9473166503537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1716579056426881E-2"/>
                  <c:y val="-4.6999060182412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0.32</c:v>
                </c:pt>
                <c:pt idx="1">
                  <c:v>0.4</c:v>
                </c:pt>
                <c:pt idx="2">
                  <c:v>0.23300000000000001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0610290749667376E-3"/>
                  <c:y val="-4.6999644524953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2255182091158272E-3"/>
                  <c:y val="-4.9473166503537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9266982208941336E-2"/>
                  <c:y val="-4.699944974410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0.04</c:v>
                </c:pt>
                <c:pt idx="1">
                  <c:v>0.08</c:v>
                </c:pt>
                <c:pt idx="2">
                  <c:v>0.36699999999999999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5538130448375386E-3"/>
                  <c:y val="-4.94727769418433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0136468398513899E-3"/>
                  <c:y val="-4.94729717226905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7325597458212464E-2"/>
                  <c:y val="-4.6999254963259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0.08</c:v>
                </c:pt>
                <c:pt idx="1">
                  <c:v>0.08</c:v>
                </c:pt>
                <c:pt idx="2">
                  <c:v>0.36699999999999999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99931648"/>
        <c:axId val="99933184"/>
      </c:barChart>
      <c:catAx>
        <c:axId val="9993164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99933184"/>
        <c:crosses val="autoZero"/>
        <c:auto val="1"/>
        <c:lblAlgn val="ctr"/>
        <c:lblOffset val="100"/>
        <c:noMultiLvlLbl val="0"/>
      </c:catAx>
      <c:valAx>
        <c:axId val="9993318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999316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2.8</c:v>
                </c:pt>
                <c:pt idx="1">
                  <c:v>3</c:v>
                </c:pt>
                <c:pt idx="2">
                  <c:v>3.4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86856064"/>
        <c:axId val="86857600"/>
      </c:barChart>
      <c:catAx>
        <c:axId val="8685606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6857600"/>
        <c:crosses val="autoZero"/>
        <c:auto val="1"/>
        <c:lblAlgn val="ctr"/>
        <c:lblOffset val="100"/>
        <c:noMultiLvlLbl val="0"/>
      </c:catAx>
      <c:valAx>
        <c:axId val="86857600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868560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4114848132"/>
          <c:y val="0.17038196872955327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4847816573038761E-2"/>
                  <c:y val="8.02935540656359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0.182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038323713680651E-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0.30299999999999999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6680037625653407E-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0.27300000000000002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152610539247905E-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0.24199999999999999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86714240"/>
        <c:axId val="86715776"/>
      </c:barChart>
      <c:catAx>
        <c:axId val="8671424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86715776"/>
        <c:crosses val="autoZero"/>
        <c:auto val="1"/>
        <c:lblAlgn val="ctr"/>
        <c:lblOffset val="100"/>
        <c:noMultiLvlLbl val="0"/>
      </c:catAx>
      <c:valAx>
        <c:axId val="8671577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867142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3.8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86790912"/>
        <c:axId val="86792448"/>
      </c:barChart>
      <c:catAx>
        <c:axId val="86790912"/>
        <c:scaling>
          <c:orientation val="minMax"/>
        </c:scaling>
        <c:delete val="1"/>
        <c:axPos val="l"/>
        <c:majorTickMark val="out"/>
        <c:minorTickMark val="none"/>
        <c:tickLblPos val="none"/>
        <c:crossAx val="86792448"/>
        <c:crosses val="autoZero"/>
        <c:auto val="1"/>
        <c:lblAlgn val="ctr"/>
        <c:lblOffset val="100"/>
        <c:noMultiLvlLbl val="0"/>
      </c:catAx>
      <c:valAx>
        <c:axId val="867924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867909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10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9</c:v>
                </c:pt>
                <c:pt idx="5">
                  <c:v>7</c:v>
                </c:pt>
                <c:pt idx="6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99723520"/>
        <c:axId val="99725312"/>
      </c:barChart>
      <c:catAx>
        <c:axId val="99723520"/>
        <c:scaling>
          <c:orientation val="maxMin"/>
        </c:scaling>
        <c:delete val="1"/>
        <c:axPos val="l"/>
        <c:majorTickMark val="out"/>
        <c:minorTickMark val="none"/>
        <c:tickLblPos val="none"/>
        <c:crossAx val="99725312"/>
        <c:crosses val="autoZero"/>
        <c:auto val="1"/>
        <c:lblAlgn val="ctr"/>
        <c:lblOffset val="100"/>
        <c:noMultiLvlLbl val="0"/>
      </c:catAx>
      <c:valAx>
        <c:axId val="9972531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997235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6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977472"/>
        <c:axId val="99979264"/>
      </c:barChart>
      <c:catAx>
        <c:axId val="99977472"/>
        <c:scaling>
          <c:orientation val="maxMin"/>
        </c:scaling>
        <c:delete val="1"/>
        <c:axPos val="l"/>
        <c:majorTickMark val="out"/>
        <c:minorTickMark val="none"/>
        <c:tickLblPos val="none"/>
        <c:crossAx val="99979264"/>
        <c:crosses val="autoZero"/>
        <c:auto val="1"/>
        <c:lblAlgn val="ctr"/>
        <c:lblOffset val="100"/>
        <c:noMultiLvlLbl val="0"/>
      </c:catAx>
      <c:valAx>
        <c:axId val="9997926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999774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8</c:v>
                </c:pt>
                <c:pt idx="1">
                  <c:v>1</c:v>
                </c:pt>
                <c:pt idx="2">
                  <c:v>8</c:v>
                </c:pt>
                <c:pt idx="3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237696"/>
        <c:axId val="102239232"/>
      </c:barChart>
      <c:catAx>
        <c:axId val="102237696"/>
        <c:scaling>
          <c:orientation val="maxMin"/>
        </c:scaling>
        <c:delete val="1"/>
        <c:axPos val="l"/>
        <c:majorTickMark val="out"/>
        <c:minorTickMark val="none"/>
        <c:tickLblPos val="none"/>
        <c:crossAx val="102239232"/>
        <c:crosses val="autoZero"/>
        <c:auto val="1"/>
        <c:lblAlgn val="ctr"/>
        <c:lblOffset val="100"/>
        <c:noMultiLvlLbl val="0"/>
      </c:catAx>
      <c:valAx>
        <c:axId val="10223923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022376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4</c:v>
                </c:pt>
                <c:pt idx="1">
                  <c:v>19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278656"/>
        <c:axId val="102280192"/>
      </c:barChart>
      <c:catAx>
        <c:axId val="102278656"/>
        <c:scaling>
          <c:orientation val="maxMin"/>
        </c:scaling>
        <c:delete val="1"/>
        <c:axPos val="l"/>
        <c:majorTickMark val="out"/>
        <c:minorTickMark val="none"/>
        <c:tickLblPos val="none"/>
        <c:crossAx val="102280192"/>
        <c:crosses val="autoZero"/>
        <c:auto val="1"/>
        <c:lblAlgn val="ctr"/>
        <c:lblOffset val="100"/>
        <c:noMultiLvlLbl val="0"/>
      </c:catAx>
      <c:valAx>
        <c:axId val="10228019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022786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9</c:v>
                </c:pt>
                <c:pt idx="1">
                  <c:v>8</c:v>
                </c:pt>
                <c:pt idx="2">
                  <c:v>6</c:v>
                </c:pt>
                <c:pt idx="3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351232"/>
        <c:axId val="102352768"/>
      </c:barChart>
      <c:catAx>
        <c:axId val="102351232"/>
        <c:scaling>
          <c:orientation val="maxMin"/>
        </c:scaling>
        <c:delete val="1"/>
        <c:axPos val="l"/>
        <c:majorTickMark val="out"/>
        <c:minorTickMark val="none"/>
        <c:tickLblPos val="none"/>
        <c:crossAx val="102352768"/>
        <c:crosses val="autoZero"/>
        <c:auto val="1"/>
        <c:lblAlgn val="ctr"/>
        <c:lblOffset val="100"/>
        <c:noMultiLvlLbl val="0"/>
      </c:catAx>
      <c:valAx>
        <c:axId val="10235276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023512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3.7142857142857144</c:v>
                </c:pt>
                <c:pt idx="1">
                  <c:v>3.7142857142857144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92410240"/>
        <c:axId val="92411776"/>
      </c:barChart>
      <c:catAx>
        <c:axId val="92410240"/>
        <c:scaling>
          <c:orientation val="maxMin"/>
        </c:scaling>
        <c:delete val="1"/>
        <c:axPos val="l"/>
        <c:majorTickMark val="out"/>
        <c:minorTickMark val="none"/>
        <c:tickLblPos val="none"/>
        <c:crossAx val="92411776"/>
        <c:crosses val="autoZero"/>
        <c:auto val="1"/>
        <c:lblAlgn val="ctr"/>
        <c:lblOffset val="100"/>
        <c:noMultiLvlLbl val="0"/>
      </c:catAx>
      <c:valAx>
        <c:axId val="92411776"/>
        <c:scaling>
          <c:orientation val="minMax"/>
          <c:max val="4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924102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14</c:v>
                </c:pt>
                <c:pt idx="1">
                  <c:v>8</c:v>
                </c:pt>
                <c:pt idx="2">
                  <c:v>16</c:v>
                </c:pt>
                <c:pt idx="3">
                  <c:v>7</c:v>
                </c:pt>
                <c:pt idx="4">
                  <c:v>12</c:v>
                </c:pt>
                <c:pt idx="5">
                  <c:v>7</c:v>
                </c:pt>
                <c:pt idx="6">
                  <c:v>3</c:v>
                </c:pt>
                <c:pt idx="7">
                  <c:v>16</c:v>
                </c:pt>
                <c:pt idx="8">
                  <c:v>13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2</c:v>
                </c:pt>
                <c:pt idx="1">
                  <c:v>4</c:v>
                </c:pt>
                <c:pt idx="2">
                  <c:v>1</c:v>
                </c:pt>
                <c:pt idx="3">
                  <c:v>5</c:v>
                </c:pt>
                <c:pt idx="4">
                  <c:v>1</c:v>
                </c:pt>
                <c:pt idx="5">
                  <c:v>5</c:v>
                </c:pt>
                <c:pt idx="6">
                  <c:v>10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92463104"/>
        <c:axId val="92464640"/>
      </c:barChart>
      <c:catAx>
        <c:axId val="9246310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92464640"/>
        <c:crosses val="autoZero"/>
        <c:auto val="1"/>
        <c:lblAlgn val="ctr"/>
        <c:lblOffset val="100"/>
        <c:noMultiLvlLbl val="0"/>
      </c:catAx>
      <c:valAx>
        <c:axId val="92464640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924631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428571428571429E-2"/>
                  <c:y val="-4.8905623727186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2157450318710161"/>
                  <c:y val="-4.81478133552981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619047619047619E-3"/>
                  <c:y val="-4.89054210499007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0.114</c:v>
                </c:pt>
                <c:pt idx="1">
                  <c:v>0.51400000000000001</c:v>
                </c:pt>
                <c:pt idx="2">
                  <c:v>0.111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238095238095238E-2"/>
                  <c:y val="-4.63320275511395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04"/>
                  <c:y val="-5.08359221978649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9047619047619048E-3"/>
                  <c:y val="-4.6331216841996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2.9000000000000001E-2</c:v>
                </c:pt>
                <c:pt idx="1">
                  <c:v>0.22900000000000001</c:v>
                </c:pt>
                <c:pt idx="2">
                  <c:v>5.6000000000000001E-2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0476190476190546E-2"/>
                  <c:y val="-4.87971913792432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9047619047619048E-3"/>
                  <c:y val="-4.8147813355298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3333333333333334E-2"/>
                  <c:y val="-4.76113265795856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0.2</c:v>
                </c:pt>
                <c:pt idx="1">
                  <c:v>0.114</c:v>
                </c:pt>
                <c:pt idx="2">
                  <c:v>0.13900000000000001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047589051368579E-2"/>
                  <c:y val="-5.08361248751507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7142857142857143E-3"/>
                  <c:y val="-4.7612339966015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0952380952380951E-2"/>
                  <c:y val="-5.08361248751507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0.2</c:v>
                </c:pt>
                <c:pt idx="1">
                  <c:v>2.9000000000000001E-2</c:v>
                </c:pt>
                <c:pt idx="2">
                  <c:v>0.16700000000000001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0603704536932883"/>
                  <c:y val="-4.8912717432192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0040044994375703E-2"/>
                  <c:y val="-4.82623260218178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2296467941507312"/>
                  <c:y val="-5.12583016616294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0.45700000000000002</c:v>
                </c:pt>
                <c:pt idx="1">
                  <c:v>0.114</c:v>
                </c:pt>
                <c:pt idx="2">
                  <c:v>0.52800000000000002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93872896"/>
        <c:axId val="93874432"/>
      </c:barChart>
      <c:catAx>
        <c:axId val="9387289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93874432"/>
        <c:crosses val="autoZero"/>
        <c:auto val="1"/>
        <c:lblAlgn val="ctr"/>
        <c:lblOffset val="100"/>
        <c:noMultiLvlLbl val="0"/>
      </c:catAx>
      <c:valAx>
        <c:axId val="9387443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938728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4.0999999999999996</c:v>
                </c:pt>
                <c:pt idx="1">
                  <c:v>2.4</c:v>
                </c:pt>
                <c:pt idx="2">
                  <c:v>4.4000000000000004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93927296"/>
        <c:axId val="93928832"/>
      </c:barChart>
      <c:catAx>
        <c:axId val="9392729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93928832"/>
        <c:crosses val="autoZero"/>
        <c:auto val="1"/>
        <c:lblAlgn val="ctr"/>
        <c:lblOffset val="100"/>
        <c:noMultiLvlLbl val="0"/>
      </c:catAx>
      <c:valAx>
        <c:axId val="93928832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939272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1520882584712951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5760441292356243E-2"/>
                  <c:y val="-4.4443770454731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layout>
                <c:manualLayout>
                  <c:x val="4.7281323877068557E-3"/>
                  <c:y val="-4.44441037463477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2608228935922016E-2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9.7000000000000003E-2</c:v>
                </c:pt>
                <c:pt idx="1">
                  <c:v>0.14299999999999999</c:v>
                </c:pt>
                <c:pt idx="2">
                  <c:v>0</c:v>
                </c:pt>
                <c:pt idx="3">
                  <c:v>0.1</c:v>
                </c:pt>
                <c:pt idx="4">
                  <c:v>9.7000000000000003E-2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03230890464933E-2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8412352711229672E-3"/>
                  <c:y val="-4.3821348361230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301353288285831E-2"/>
                  <c:y val="-4.56242893597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3040524189795421E-3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103230890464933E-2"/>
                  <c:y val="-4.65606721558684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0.129</c:v>
                </c:pt>
                <c:pt idx="1">
                  <c:v>0.107</c:v>
                </c:pt>
                <c:pt idx="2">
                  <c:v>0.12</c:v>
                </c:pt>
                <c:pt idx="3">
                  <c:v>3.3000000000000002E-2</c:v>
                </c:pt>
                <c:pt idx="4">
                  <c:v>3.2000000000000001E-2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646823402393849E-2"/>
                  <c:y val="-4.3508554179301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5721412483014098E-2"/>
                  <c:y val="-4.5624456005589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4288391256057531E-2"/>
                  <c:y val="-4.5623956068165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4491911915265969E-2"/>
                  <c:y val="-4.35083875334937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0609507144940215E-2"/>
                  <c:y val="-4.69791197801741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9.7000000000000003E-2</c:v>
                </c:pt>
                <c:pt idx="1">
                  <c:v>0.39300000000000002</c:v>
                </c:pt>
                <c:pt idx="2">
                  <c:v>0.2</c:v>
                </c:pt>
                <c:pt idx="3">
                  <c:v>0.13300000000000001</c:v>
                </c:pt>
                <c:pt idx="4">
                  <c:v>9.7000000000000003E-2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106426413010431E-2"/>
                  <c:y val="-4.35080542418773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6171950137438492E-2"/>
                  <c:y val="-4.38216816528464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1778758151684944E-2"/>
                  <c:y val="-4.35082208876855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9406625590240935E-2"/>
                  <c:y val="-4.3508554179301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1405595577148601E-2"/>
                  <c:y val="-4.45804200174278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0.129</c:v>
                </c:pt>
                <c:pt idx="1">
                  <c:v>0.214</c:v>
                </c:pt>
                <c:pt idx="2">
                  <c:v>0.28000000000000003</c:v>
                </c:pt>
                <c:pt idx="3">
                  <c:v>0.2</c:v>
                </c:pt>
                <c:pt idx="4">
                  <c:v>0.19400000000000001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2531474345848612"/>
                  <c:y val="-4.5624456005589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9912014544281254E-2"/>
                  <c:y val="-4.5624456005589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9852757766981262E-2"/>
                  <c:y val="-4.35080542418773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2016368521310734"/>
                  <c:y val="-4.5624622651398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3346586995774476"/>
                  <c:y val="-4.45804200174278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0.54800000000000004</c:v>
                </c:pt>
                <c:pt idx="1">
                  <c:v>0.14299999999999999</c:v>
                </c:pt>
                <c:pt idx="2">
                  <c:v>0.4</c:v>
                </c:pt>
                <c:pt idx="3">
                  <c:v>0.53300000000000003</c:v>
                </c:pt>
                <c:pt idx="4">
                  <c:v>0.58099999999999996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3555712"/>
        <c:axId val="93569792"/>
      </c:barChart>
      <c:catAx>
        <c:axId val="9355571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93569792"/>
        <c:crosses val="autoZero"/>
        <c:auto val="1"/>
        <c:lblAlgn val="ctr"/>
        <c:lblOffset val="100"/>
        <c:noMultiLvlLbl val="0"/>
      </c:catAx>
      <c:valAx>
        <c:axId val="9356979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935557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4.2</c:v>
                </c:pt>
                <c:pt idx="1">
                  <c:v>3</c:v>
                </c:pt>
                <c:pt idx="2">
                  <c:v>4.1111111111111107</c:v>
                </c:pt>
                <c:pt idx="3">
                  <c:v>4.4000000000000004</c:v>
                </c:pt>
                <c:pt idx="4">
                  <c:v>4.7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449728"/>
        <c:axId val="93680384"/>
      </c:barChart>
      <c:catAx>
        <c:axId val="8544972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93680384"/>
        <c:crosses val="autoZero"/>
        <c:auto val="1"/>
        <c:lblAlgn val="ctr"/>
        <c:lblOffset val="100"/>
        <c:noMultiLvlLbl val="0"/>
      </c:catAx>
      <c:valAx>
        <c:axId val="93680384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854497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0.41935483870967744</c:v>
                </c:pt>
                <c:pt idx="1">
                  <c:v>0.25800000000000001</c:v>
                </c:pt>
                <c:pt idx="2">
                  <c:v>0.161</c:v>
                </c:pt>
                <c:pt idx="3">
                  <c:v>0.13800000000000001</c:v>
                </c:pt>
                <c:pt idx="4">
                  <c:v>3.7999999999999999E-2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0.12903225806451613</c:v>
                </c:pt>
                <c:pt idx="1">
                  <c:v>0.38700000000000001</c:v>
                </c:pt>
                <c:pt idx="2">
                  <c:v>0.35499999999999998</c:v>
                </c:pt>
                <c:pt idx="3">
                  <c:v>0.10299999999999999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4"/>
              <c:numFmt formatCode="0.0%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0.12903225806451613</c:v>
                </c:pt>
                <c:pt idx="1">
                  <c:v>9.7000000000000003E-2</c:v>
                </c:pt>
                <c:pt idx="2">
                  <c:v>0.161</c:v>
                </c:pt>
                <c:pt idx="3">
                  <c:v>0.58599999999999997</c:v>
                </c:pt>
                <c:pt idx="4">
                  <c:v>7.6999999999999999E-2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0.25806451612903225</c:v>
                </c:pt>
                <c:pt idx="1">
                  <c:v>0.25800000000000001</c:v>
                </c:pt>
                <c:pt idx="2">
                  <c:v>0.28999999999999998</c:v>
                </c:pt>
                <c:pt idx="3">
                  <c:v>0.13800000000000001</c:v>
                </c:pt>
                <c:pt idx="4">
                  <c:v>3.7999999999999999E-2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1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6.4516129032258063E-2</c:v>
                </c:pt>
                <c:pt idx="1">
                  <c:v>0</c:v>
                </c:pt>
                <c:pt idx="2">
                  <c:v>3.2000000000000001E-2</c:v>
                </c:pt>
                <c:pt idx="3">
                  <c:v>3.4000000000000002E-2</c:v>
                </c:pt>
                <c:pt idx="4">
                  <c:v>0.84599999999999997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3752320"/>
        <c:axId val="93766400"/>
      </c:barChart>
      <c:catAx>
        <c:axId val="937523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93766400"/>
        <c:crosses val="autoZero"/>
        <c:auto val="1"/>
        <c:lblAlgn val="ctr"/>
        <c:lblOffset val="100"/>
        <c:noMultiLvlLbl val="0"/>
      </c:catAx>
      <c:valAx>
        <c:axId val="9376640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937523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5087714451206733E-3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052631433536202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2631571676810098E-3"/>
                  <c:y val="-4.10557184750732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5852460857513348E-2"/>
                  <c:y val="-4.301013692936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6.2E-2</c:v>
                </c:pt>
                <c:pt idx="1">
                  <c:v>0.03</c:v>
                </c:pt>
                <c:pt idx="2">
                  <c:v>3.1E-2</c:v>
                </c:pt>
                <c:pt idx="3">
                  <c:v>0.192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685563933476456E-2"/>
                  <c:y val="-4.30099829896629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4035085780482693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1457518792993673E-2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4709626369715931E-2"/>
                  <c:y val="-4.301013692936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0.156</c:v>
                </c:pt>
                <c:pt idx="1">
                  <c:v>0.121</c:v>
                </c:pt>
                <c:pt idx="2">
                  <c:v>0.156</c:v>
                </c:pt>
                <c:pt idx="3">
                  <c:v>0.115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201075949568179"/>
                  <c:y val="-4.30099829896629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8798854980127781E-2"/>
                  <c:y val="-4.301013692936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411589251058261E-2"/>
                  <c:y val="-4.301013692936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223123605038872E-2"/>
                  <c:y val="-4.301013692936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0.438</c:v>
                </c:pt>
                <c:pt idx="1">
                  <c:v>0.36399999999999999</c:v>
                </c:pt>
                <c:pt idx="2">
                  <c:v>0.25</c:v>
                </c:pt>
                <c:pt idx="3">
                  <c:v>0.34599999999999997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6045859090225294E-2"/>
                  <c:y val="-4.301013692936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3288294890413746E-2"/>
                  <c:y val="-4.301013692936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2752995889902491E-2"/>
                  <c:y val="-4.1055102716266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3751619871305446E-2"/>
                  <c:y val="-4.301013692936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0.156</c:v>
                </c:pt>
                <c:pt idx="1">
                  <c:v>0.182</c:v>
                </c:pt>
                <c:pt idx="2">
                  <c:v>0.28100000000000003</c:v>
                </c:pt>
                <c:pt idx="3">
                  <c:v>0.154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4626186679626095E-2"/>
                  <c:y val="-4.301013692936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931605617957505E-2"/>
                  <c:y val="-4.301013692936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8804245226654764E-2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6541920632418887E-2"/>
                  <c:y val="-4.301013692936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0.188</c:v>
                </c:pt>
                <c:pt idx="1">
                  <c:v>0.30299999999999999</c:v>
                </c:pt>
                <c:pt idx="2">
                  <c:v>0.28100000000000003</c:v>
                </c:pt>
                <c:pt idx="3">
                  <c:v>0.192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99418112"/>
        <c:axId val="99419648"/>
      </c:barChart>
      <c:catAx>
        <c:axId val="9941811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99419648"/>
        <c:crosses val="autoZero"/>
        <c:auto val="1"/>
        <c:lblAlgn val="ctr"/>
        <c:lblOffset val="100"/>
        <c:noMultiLvlLbl val="0"/>
      </c:catAx>
      <c:valAx>
        <c:axId val="9941964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994181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2,6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2,4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2,6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3,2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3</xdr:row>
      <xdr:rowOff>161924</xdr:rowOff>
    </xdr:from>
    <xdr:to>
      <xdr:col>11</xdr:col>
      <xdr:colOff>323850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3,9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2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R62" sqref="R62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32" t="s">
        <v>71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25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x14ac:dyDescent="0.25"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x14ac:dyDescent="0.25">
      <c r="K7" s="3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  <c r="T7" s="3"/>
    </row>
    <row r="8" spans="1:20" x14ac:dyDescent="0.25">
      <c r="K8" s="3"/>
      <c r="L8" s="4" t="s">
        <v>42</v>
      </c>
      <c r="M8" s="5">
        <v>0.08</v>
      </c>
      <c r="N8" s="5">
        <v>0.24</v>
      </c>
      <c r="O8" s="5">
        <v>0.12</v>
      </c>
      <c r="P8" s="5">
        <v>0.36</v>
      </c>
      <c r="Q8" s="5">
        <v>0.2</v>
      </c>
      <c r="R8" s="6">
        <f>(2*1+6*2+3*3+9*4+5*5)/25</f>
        <v>3.36</v>
      </c>
      <c r="S8" s="3"/>
      <c r="T8" s="3"/>
    </row>
    <row r="9" spans="1:20" x14ac:dyDescent="0.25">
      <c r="K9" s="3"/>
      <c r="L9" s="3" t="s">
        <v>0</v>
      </c>
      <c r="M9" s="5">
        <v>0.08</v>
      </c>
      <c r="N9" s="5">
        <v>0.24</v>
      </c>
      <c r="O9" s="5">
        <v>0.32</v>
      </c>
      <c r="P9" s="5">
        <v>0.16</v>
      </c>
      <c r="Q9" s="5">
        <v>0.2</v>
      </c>
      <c r="R9" s="6">
        <f>(2*1+6*2+8*3+4*4+5*5)/25</f>
        <v>3.16</v>
      </c>
      <c r="S9" s="3"/>
      <c r="T9" s="3"/>
    </row>
    <row r="10" spans="1:20" x14ac:dyDescent="0.25"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2:21" x14ac:dyDescent="0.25">
      <c r="O18" s="1"/>
    </row>
    <row r="26" spans="12:21" x14ac:dyDescent="0.25"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2:21" x14ac:dyDescent="0.25"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2:21" x14ac:dyDescent="0.25">
      <c r="L28" s="2"/>
      <c r="M28" s="3"/>
      <c r="N28" s="3"/>
      <c r="O28" s="3"/>
      <c r="P28" s="3"/>
      <c r="Q28" s="3"/>
      <c r="R28" s="3"/>
      <c r="S28" s="3"/>
      <c r="T28" s="3"/>
      <c r="U28" s="2"/>
    </row>
    <row r="29" spans="12:21" x14ac:dyDescent="0.25">
      <c r="L29" s="2"/>
      <c r="M29" s="3"/>
      <c r="N29" s="3"/>
      <c r="O29" s="3"/>
      <c r="P29" s="3"/>
      <c r="Q29" s="3"/>
      <c r="R29" s="3"/>
      <c r="S29" s="3"/>
      <c r="T29" s="3"/>
      <c r="U29" s="3"/>
    </row>
    <row r="30" spans="12:21" x14ac:dyDescent="0.25"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3"/>
      <c r="U30" s="3"/>
    </row>
    <row r="31" spans="12:21" x14ac:dyDescent="0.25">
      <c r="L31" s="2"/>
      <c r="M31" s="4" t="s">
        <v>6</v>
      </c>
      <c r="N31" s="5">
        <v>0</v>
      </c>
      <c r="O31" s="5">
        <v>0.28599999999999998</v>
      </c>
      <c r="P31" s="5">
        <v>0.14299999999999999</v>
      </c>
      <c r="Q31" s="5">
        <v>0.14299999999999999</v>
      </c>
      <c r="R31" s="5">
        <v>0.42899999999999999</v>
      </c>
      <c r="S31" s="6">
        <f>(0*1+2*2+1*3+1*4+3*5)/7</f>
        <v>3.7142857142857144</v>
      </c>
      <c r="T31" s="3"/>
      <c r="U31" s="3"/>
    </row>
    <row r="32" spans="12:21" x14ac:dyDescent="0.25">
      <c r="L32" s="2"/>
      <c r="M32" s="3" t="s">
        <v>0</v>
      </c>
      <c r="N32" s="5">
        <v>0</v>
      </c>
      <c r="O32" s="5">
        <v>0.14299999999999999</v>
      </c>
      <c r="P32" s="5">
        <v>0.42899999999999999</v>
      </c>
      <c r="Q32" s="5">
        <v>0</v>
      </c>
      <c r="R32" s="5">
        <v>0.42899999999999999</v>
      </c>
      <c r="S32" s="6">
        <f>(0*1+1*2+3*3+0*4+3*5)/7</f>
        <v>3.7142857142857144</v>
      </c>
      <c r="T32" s="3"/>
      <c r="U32" s="3"/>
    </row>
    <row r="33" spans="12:21" x14ac:dyDescent="0.25">
      <c r="L33" s="2"/>
      <c r="M33" s="3"/>
      <c r="N33" s="3"/>
      <c r="O33" s="3"/>
      <c r="P33" s="3"/>
      <c r="Q33" s="3"/>
      <c r="R33" s="3"/>
      <c r="S33" s="3"/>
      <c r="T33" s="3"/>
      <c r="U33" s="3"/>
    </row>
    <row r="34" spans="12:21" x14ac:dyDescent="0.25">
      <c r="L34" s="2"/>
      <c r="M34" s="3"/>
      <c r="N34" s="3"/>
      <c r="O34" s="3"/>
      <c r="P34" s="3"/>
      <c r="Q34" s="3"/>
      <c r="R34" s="3"/>
      <c r="S34" s="3"/>
      <c r="T34" s="3"/>
      <c r="U34" s="3"/>
    </row>
    <row r="35" spans="12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2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2:21" x14ac:dyDescent="0.25">
      <c r="M40" s="2"/>
      <c r="N40" s="2"/>
      <c r="O40" s="2"/>
      <c r="P40" s="2"/>
      <c r="Q40" s="2"/>
    </row>
    <row r="41" spans="12:21" x14ac:dyDescent="0.25">
      <c r="M41" s="2"/>
      <c r="N41" s="2"/>
      <c r="O41" s="2"/>
      <c r="P41" s="2"/>
      <c r="Q41" s="2"/>
    </row>
    <row r="42" spans="12:21" x14ac:dyDescent="0.25">
      <c r="M42" s="2"/>
      <c r="N42" s="2"/>
      <c r="O42" s="2"/>
      <c r="P42" s="2"/>
      <c r="Q42" s="2"/>
      <c r="R42" s="2"/>
      <c r="S42" s="2"/>
    </row>
    <row r="43" spans="12:21" x14ac:dyDescent="0.25">
      <c r="M43" s="2"/>
      <c r="N43" s="2"/>
      <c r="O43" s="2"/>
      <c r="P43" s="2"/>
      <c r="Q43" s="2"/>
      <c r="R43" s="2"/>
      <c r="S43" s="2"/>
    </row>
    <row r="44" spans="12:21" x14ac:dyDescent="0.25">
      <c r="M44" s="2"/>
      <c r="N44" s="2"/>
      <c r="O44" s="2"/>
      <c r="P44" s="2"/>
      <c r="Q44" s="2"/>
      <c r="R44" s="3"/>
      <c r="S44" s="2"/>
    </row>
    <row r="45" spans="12:21" x14ac:dyDescent="0.25">
      <c r="M45" s="2"/>
      <c r="N45" s="3"/>
      <c r="O45" s="3" t="s">
        <v>4</v>
      </c>
      <c r="P45" s="3" t="s">
        <v>5</v>
      </c>
      <c r="Q45" s="3"/>
      <c r="R45" s="3"/>
      <c r="S45" s="2"/>
    </row>
    <row r="46" spans="12:21" x14ac:dyDescent="0.25">
      <c r="M46" s="2"/>
      <c r="N46" s="3">
        <v>1</v>
      </c>
      <c r="O46" s="7">
        <v>14</v>
      </c>
      <c r="P46" s="7">
        <v>2</v>
      </c>
      <c r="Q46" s="3"/>
      <c r="R46" s="3"/>
      <c r="S46" s="2"/>
    </row>
    <row r="47" spans="12:21" x14ac:dyDescent="0.25">
      <c r="M47" s="2"/>
      <c r="N47" s="3">
        <v>2</v>
      </c>
      <c r="O47" s="7">
        <v>8</v>
      </c>
      <c r="P47" s="7">
        <v>4</v>
      </c>
      <c r="Q47" s="3"/>
      <c r="R47" s="3"/>
      <c r="S47" s="2"/>
    </row>
    <row r="48" spans="12:21" x14ac:dyDescent="0.25">
      <c r="M48" s="2"/>
      <c r="N48" s="3">
        <v>3</v>
      </c>
      <c r="O48" s="7">
        <v>16</v>
      </c>
      <c r="P48" s="7">
        <v>1</v>
      </c>
      <c r="Q48" s="3"/>
      <c r="R48" s="3"/>
      <c r="S48" s="2"/>
    </row>
    <row r="49" spans="13:19" x14ac:dyDescent="0.25">
      <c r="M49" s="2"/>
      <c r="N49" s="3">
        <v>4</v>
      </c>
      <c r="O49" s="7">
        <v>7</v>
      </c>
      <c r="P49" s="7">
        <v>5</v>
      </c>
      <c r="Q49" s="3"/>
      <c r="R49" s="3"/>
      <c r="S49" s="2"/>
    </row>
    <row r="50" spans="13:19" x14ac:dyDescent="0.25">
      <c r="M50" s="2"/>
      <c r="N50" s="3">
        <v>5</v>
      </c>
      <c r="O50" s="7">
        <v>12</v>
      </c>
      <c r="P50" s="7">
        <v>1</v>
      </c>
      <c r="Q50" s="3"/>
      <c r="R50" s="3"/>
      <c r="S50" s="2"/>
    </row>
    <row r="51" spans="13:19" x14ac:dyDescent="0.25">
      <c r="M51" s="2"/>
      <c r="N51" s="3">
        <v>6</v>
      </c>
      <c r="O51" s="7">
        <v>7</v>
      </c>
      <c r="P51" s="7">
        <v>5</v>
      </c>
      <c r="Q51" s="3"/>
      <c r="R51" s="3"/>
      <c r="S51" s="2"/>
    </row>
    <row r="52" spans="13:19" x14ac:dyDescent="0.25">
      <c r="M52" s="2"/>
      <c r="N52" s="3">
        <v>7</v>
      </c>
      <c r="O52" s="7">
        <v>3</v>
      </c>
      <c r="P52" s="7">
        <v>10</v>
      </c>
      <c r="Q52" s="3"/>
      <c r="R52" s="3"/>
      <c r="S52" s="2"/>
    </row>
    <row r="53" spans="13:19" x14ac:dyDescent="0.25">
      <c r="M53" s="2"/>
      <c r="N53" s="3">
        <v>8</v>
      </c>
      <c r="O53" s="7">
        <v>16</v>
      </c>
      <c r="P53" s="7">
        <v>1</v>
      </c>
      <c r="Q53" s="3"/>
      <c r="R53" s="3"/>
      <c r="S53" s="2"/>
    </row>
    <row r="54" spans="13:19" x14ac:dyDescent="0.25">
      <c r="M54" s="2"/>
      <c r="N54" s="3">
        <v>9</v>
      </c>
      <c r="O54" s="7">
        <v>13</v>
      </c>
      <c r="P54" s="7">
        <v>1</v>
      </c>
      <c r="Q54" s="3"/>
      <c r="R54" s="3"/>
      <c r="S54" s="2"/>
    </row>
    <row r="55" spans="13:19" x14ac:dyDescent="0.25">
      <c r="M55" s="2"/>
      <c r="N55" s="3"/>
      <c r="O55" s="3"/>
      <c r="P55" s="3"/>
      <c r="Q55" s="3"/>
      <c r="R55" s="3"/>
      <c r="S55" s="2"/>
    </row>
    <row r="56" spans="13:19" x14ac:dyDescent="0.25">
      <c r="M56" s="2"/>
      <c r="N56" s="3"/>
      <c r="O56" s="3"/>
      <c r="P56" s="3"/>
      <c r="Q56" s="3"/>
      <c r="R56" s="3"/>
      <c r="S56" s="2"/>
    </row>
    <row r="57" spans="13:19" x14ac:dyDescent="0.25">
      <c r="M57" s="2"/>
      <c r="N57" s="3"/>
      <c r="O57" s="3"/>
      <c r="P57" s="3"/>
      <c r="Q57" s="3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G62" sqref="G62"/>
    </sheetView>
  </sheetViews>
  <sheetFormatPr defaultRowHeight="15" x14ac:dyDescent="0.25"/>
  <sheetData>
    <row r="2" spans="1:23" ht="27.75" customHeight="1" x14ac:dyDescent="0.35">
      <c r="A2" s="32" t="s">
        <v>72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24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2"/>
      <c r="N9" s="3"/>
      <c r="O9" s="3"/>
      <c r="P9" s="3"/>
      <c r="Q9" s="3"/>
      <c r="R9" s="3"/>
      <c r="S9" s="3"/>
      <c r="T9" s="3"/>
      <c r="U9" s="3"/>
      <c r="V9" s="2"/>
      <c r="W9" s="2"/>
    </row>
    <row r="10" spans="1:23" x14ac:dyDescent="0.25">
      <c r="M10" s="2"/>
      <c r="N10" s="3"/>
      <c r="O10" s="3"/>
      <c r="P10" s="3"/>
      <c r="Q10" s="3"/>
      <c r="R10" s="3"/>
      <c r="S10" s="3"/>
      <c r="T10" s="3"/>
      <c r="U10" s="3"/>
      <c r="V10" s="2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3"/>
      <c r="V11" s="2"/>
      <c r="W11" s="2"/>
    </row>
    <row r="12" spans="1:23" x14ac:dyDescent="0.25">
      <c r="M12" s="2"/>
      <c r="N12" s="4">
        <v>1</v>
      </c>
      <c r="O12" s="5">
        <v>0.114</v>
      </c>
      <c r="P12" s="5">
        <v>2.9000000000000001E-2</v>
      </c>
      <c r="Q12" s="5">
        <v>0.2</v>
      </c>
      <c r="R12" s="5">
        <v>0.2</v>
      </c>
      <c r="S12" s="5">
        <v>0.45700000000000002</v>
      </c>
      <c r="T12" s="6">
        <f>(4*1+1*2+7*3+7*4+16*5)/35</f>
        <v>3.8571428571428572</v>
      </c>
      <c r="U12" s="3"/>
      <c r="V12" s="2"/>
      <c r="W12" s="2"/>
    </row>
    <row r="13" spans="1:23" x14ac:dyDescent="0.25">
      <c r="M13" s="2"/>
      <c r="N13" s="3">
        <v>2</v>
      </c>
      <c r="O13" s="5">
        <v>0.51400000000000001</v>
      </c>
      <c r="P13" s="5">
        <v>0.22900000000000001</v>
      </c>
      <c r="Q13" s="5">
        <v>0.114</v>
      </c>
      <c r="R13" s="5">
        <v>2.9000000000000001E-2</v>
      </c>
      <c r="S13" s="5">
        <v>0.114</v>
      </c>
      <c r="T13" s="6">
        <f>(18*1+8*2+4*3+1*4+4*5)/35</f>
        <v>2</v>
      </c>
      <c r="U13" s="3"/>
      <c r="V13" s="2"/>
      <c r="W13" s="2"/>
    </row>
    <row r="14" spans="1:23" x14ac:dyDescent="0.25">
      <c r="M14" s="2"/>
      <c r="N14" s="3">
        <v>3</v>
      </c>
      <c r="O14" s="5">
        <v>0.111</v>
      </c>
      <c r="P14" s="5">
        <v>5.6000000000000001E-2</v>
      </c>
      <c r="Q14" s="5">
        <v>0.13900000000000001</v>
      </c>
      <c r="R14" s="5">
        <v>0.16700000000000001</v>
      </c>
      <c r="S14" s="5">
        <v>0.52800000000000002</v>
      </c>
      <c r="T14" s="6">
        <f>(4*1+2*2+5*3+6*4+19*5)/36</f>
        <v>3.9444444444444446</v>
      </c>
      <c r="U14" s="3"/>
      <c r="V14" s="2"/>
      <c r="W14" s="2"/>
    </row>
    <row r="15" spans="1:23" x14ac:dyDescent="0.25">
      <c r="M15" s="2"/>
      <c r="N15" s="3"/>
      <c r="O15" s="3"/>
      <c r="P15" s="3"/>
      <c r="Q15" s="3"/>
      <c r="R15" s="3"/>
      <c r="S15" s="3"/>
      <c r="T15" s="3"/>
      <c r="U15" s="3"/>
      <c r="V15" s="2"/>
      <c r="W15" s="2"/>
    </row>
    <row r="16" spans="1:23" x14ac:dyDescent="0.25">
      <c r="M16" s="2"/>
      <c r="N16" s="3"/>
      <c r="O16" s="3"/>
      <c r="P16" s="3"/>
      <c r="Q16" s="3"/>
      <c r="R16" s="3"/>
      <c r="S16" s="3"/>
      <c r="T16" s="3"/>
      <c r="U16" s="3"/>
      <c r="V16" s="2"/>
      <c r="W16" s="2"/>
    </row>
    <row r="17" spans="13:23" x14ac:dyDescent="0.25">
      <c r="M17" s="2"/>
      <c r="N17" s="3"/>
      <c r="O17" s="3"/>
      <c r="P17" s="3"/>
      <c r="Q17" s="3"/>
      <c r="R17" s="3"/>
      <c r="S17" s="3"/>
      <c r="T17" s="3"/>
      <c r="U17" s="3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3"/>
      <c r="O38" s="3"/>
      <c r="P38" s="3"/>
      <c r="Q38" s="3"/>
      <c r="R38" s="3"/>
      <c r="S38" s="3"/>
      <c r="T38" s="3"/>
      <c r="U38" s="3"/>
      <c r="V38" s="3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3:23" x14ac:dyDescent="0.25">
      <c r="M41" s="2"/>
      <c r="N41" s="2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3"/>
      <c r="W41" s="2"/>
    </row>
    <row r="42" spans="13:23" x14ac:dyDescent="0.25">
      <c r="M42" s="2"/>
      <c r="N42" s="2"/>
      <c r="O42" s="4">
        <v>1</v>
      </c>
      <c r="P42" s="5">
        <v>0.1</v>
      </c>
      <c r="Q42" s="5">
        <v>0</v>
      </c>
      <c r="R42" s="5">
        <v>0.1</v>
      </c>
      <c r="S42" s="5">
        <v>0.3</v>
      </c>
      <c r="T42" s="5">
        <v>0.5</v>
      </c>
      <c r="U42" s="6">
        <f>(1*1+0*2+1*3+3*4+5*5)/10</f>
        <v>4.0999999999999996</v>
      </c>
      <c r="V42" s="3"/>
      <c r="W42" s="2"/>
    </row>
    <row r="43" spans="13:23" x14ac:dyDescent="0.25">
      <c r="M43" s="2"/>
      <c r="N43" s="2"/>
      <c r="O43" s="3">
        <v>2</v>
      </c>
      <c r="P43" s="5">
        <v>0.5</v>
      </c>
      <c r="Q43" s="5">
        <v>0.1</v>
      </c>
      <c r="R43" s="5">
        <v>0.1</v>
      </c>
      <c r="S43" s="5">
        <v>0.1</v>
      </c>
      <c r="T43" s="5">
        <v>0.2</v>
      </c>
      <c r="U43" s="6">
        <f>(5*1+1*2+1*3+1*4+2*5)/10</f>
        <v>2.4</v>
      </c>
      <c r="V43" s="3"/>
      <c r="W43" s="2"/>
    </row>
    <row r="44" spans="13:23" x14ac:dyDescent="0.25">
      <c r="M44" s="2"/>
      <c r="N44" s="2"/>
      <c r="O44" s="3">
        <v>3</v>
      </c>
      <c r="P44" s="5">
        <v>0</v>
      </c>
      <c r="Q44" s="5">
        <v>0.1</v>
      </c>
      <c r="R44" s="5">
        <v>0.1</v>
      </c>
      <c r="S44" s="5">
        <v>0.1</v>
      </c>
      <c r="T44" s="5">
        <v>0.7</v>
      </c>
      <c r="U44" s="6">
        <f>(0*1+1*2+1*3+1*4+7*5)/10</f>
        <v>4.4000000000000004</v>
      </c>
      <c r="V44" s="3"/>
      <c r="W44" s="2"/>
    </row>
    <row r="45" spans="13:23" x14ac:dyDescent="0.25">
      <c r="M45" s="2"/>
      <c r="N45" s="2"/>
      <c r="O45" s="3"/>
      <c r="P45" s="3"/>
      <c r="Q45" s="3"/>
      <c r="R45" s="3"/>
      <c r="S45" s="3"/>
      <c r="T45" s="3"/>
      <c r="U45" s="3"/>
      <c r="V45" s="3"/>
      <c r="W45" s="2"/>
    </row>
    <row r="46" spans="13:23" x14ac:dyDescent="0.25">
      <c r="M46" s="2"/>
      <c r="N46" s="2"/>
      <c r="O46" s="3"/>
      <c r="P46" s="3"/>
      <c r="Q46" s="3"/>
      <c r="R46" s="3"/>
      <c r="S46" s="3"/>
      <c r="T46" s="3"/>
      <c r="U46" s="3"/>
      <c r="V46" s="3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K104" sqref="K104"/>
    </sheetView>
  </sheetViews>
  <sheetFormatPr defaultRowHeight="15" x14ac:dyDescent="0.25"/>
  <sheetData>
    <row r="2" spans="1:20" ht="31.5" customHeight="1" x14ac:dyDescent="0.35">
      <c r="A2" s="32" t="s">
        <v>73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6" spans="1:20" x14ac:dyDescent="0.25">
      <c r="K6" s="2"/>
      <c r="L6" s="2"/>
      <c r="M6" s="2"/>
      <c r="N6" s="2"/>
      <c r="O6" s="2"/>
      <c r="P6" s="2"/>
      <c r="Q6" s="2"/>
      <c r="R6" s="2"/>
      <c r="S6" s="2"/>
    </row>
    <row r="7" spans="1:20" x14ac:dyDescent="0.25">
      <c r="J7" s="2"/>
      <c r="K7" s="2"/>
      <c r="L7" s="2"/>
      <c r="M7" s="2"/>
      <c r="N7" s="2"/>
      <c r="O7" s="2"/>
      <c r="P7" s="2"/>
      <c r="Q7" s="2"/>
      <c r="R7" s="2"/>
      <c r="S7" s="2"/>
    </row>
    <row r="8" spans="1:20" x14ac:dyDescent="0.25">
      <c r="J8" s="2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0" x14ac:dyDescent="0.25">
      <c r="J9" s="2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x14ac:dyDescent="0.25">
      <c r="J10" s="2"/>
      <c r="K10" s="3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3"/>
    </row>
    <row r="11" spans="1:20" x14ac:dyDescent="0.25">
      <c r="J11" s="2"/>
      <c r="K11" s="3"/>
      <c r="L11" s="3"/>
      <c r="M11" s="4">
        <v>1</v>
      </c>
      <c r="N11" s="5">
        <v>9.7000000000000003E-2</v>
      </c>
      <c r="O11" s="5">
        <v>0.129</v>
      </c>
      <c r="P11" s="5">
        <v>9.7000000000000003E-2</v>
      </c>
      <c r="Q11" s="5">
        <v>0.129</v>
      </c>
      <c r="R11" s="5">
        <v>0.54800000000000004</v>
      </c>
      <c r="S11" s="6">
        <f>(3*1+4*2+3*3+4*4+17*5)/31</f>
        <v>3.903225806451613</v>
      </c>
      <c r="T11" s="3"/>
    </row>
    <row r="12" spans="1:20" x14ac:dyDescent="0.25">
      <c r="J12" s="2"/>
      <c r="K12" s="3"/>
      <c r="L12" s="3"/>
      <c r="M12" s="3">
        <v>2</v>
      </c>
      <c r="N12" s="5">
        <v>0.14299999999999999</v>
      </c>
      <c r="O12" s="5">
        <v>0.107</v>
      </c>
      <c r="P12" s="5">
        <v>0.39300000000000002</v>
      </c>
      <c r="Q12" s="5">
        <v>0.214</v>
      </c>
      <c r="R12" s="5">
        <v>0.14299999999999999</v>
      </c>
      <c r="S12" s="6">
        <f>(4*1+3*2+11*3+6*4+4*5)/28</f>
        <v>3.1071428571428572</v>
      </c>
      <c r="T12" s="3"/>
    </row>
    <row r="13" spans="1:20" x14ac:dyDescent="0.25">
      <c r="J13" s="2"/>
      <c r="K13" s="3"/>
      <c r="L13" s="3"/>
      <c r="M13" s="3">
        <v>3</v>
      </c>
      <c r="N13" s="5">
        <v>0</v>
      </c>
      <c r="O13" s="5">
        <v>0.12</v>
      </c>
      <c r="P13" s="5">
        <v>0.2</v>
      </c>
      <c r="Q13" s="5">
        <v>0.28000000000000003</v>
      </c>
      <c r="R13" s="5">
        <v>0.4</v>
      </c>
      <c r="S13" s="6">
        <f>(0*1+3*2+5*3+7*4+10*5)/25</f>
        <v>3.96</v>
      </c>
      <c r="T13" s="3"/>
    </row>
    <row r="14" spans="1:20" x14ac:dyDescent="0.25">
      <c r="J14" s="2"/>
      <c r="K14" s="3"/>
      <c r="L14" s="3"/>
      <c r="M14" s="3">
        <v>4</v>
      </c>
      <c r="N14" s="5">
        <v>0.1</v>
      </c>
      <c r="O14" s="5">
        <v>3.3000000000000002E-2</v>
      </c>
      <c r="P14" s="5">
        <v>0.13300000000000001</v>
      </c>
      <c r="Q14" s="5">
        <v>0.2</v>
      </c>
      <c r="R14" s="5">
        <v>0.53300000000000003</v>
      </c>
      <c r="S14" s="6">
        <f>(3*1+1*2+4*3+6*4+16*5)/30</f>
        <v>4.0333333333333332</v>
      </c>
      <c r="T14" s="3"/>
    </row>
    <row r="15" spans="1:20" x14ac:dyDescent="0.25">
      <c r="J15" s="2"/>
      <c r="K15" s="3"/>
      <c r="L15" s="3"/>
      <c r="M15" s="3">
        <v>5</v>
      </c>
      <c r="N15" s="5">
        <v>9.7000000000000003E-2</v>
      </c>
      <c r="O15" s="5">
        <v>3.2000000000000001E-2</v>
      </c>
      <c r="P15" s="5">
        <v>9.7000000000000003E-2</v>
      </c>
      <c r="Q15" s="5">
        <v>0.19400000000000001</v>
      </c>
      <c r="R15" s="5">
        <v>0.58099999999999996</v>
      </c>
      <c r="S15" s="6">
        <f>(3*1+1*2+3*3+6*4+18*5)/31</f>
        <v>4.129032258064516</v>
      </c>
      <c r="T15" s="3"/>
    </row>
    <row r="16" spans="1:20" x14ac:dyDescent="0.25">
      <c r="J16" s="2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1:20" x14ac:dyDescent="0.25"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11:20" x14ac:dyDescent="0.25">
      <c r="K18" s="3"/>
      <c r="L18" s="3"/>
      <c r="M18" s="3"/>
      <c r="N18" s="3"/>
      <c r="O18" s="3"/>
      <c r="P18" s="3"/>
      <c r="Q18" s="3"/>
      <c r="R18" s="3"/>
      <c r="S18" s="3"/>
    </row>
    <row r="19" spans="11:20" x14ac:dyDescent="0.25">
      <c r="L19" s="2"/>
      <c r="M19" s="2"/>
      <c r="N19" s="2"/>
      <c r="O19" s="2"/>
      <c r="P19" s="2"/>
      <c r="Q19" s="2"/>
      <c r="R19" s="2"/>
      <c r="S19" s="2"/>
    </row>
    <row r="20" spans="11:20" x14ac:dyDescent="0.25">
      <c r="L20" s="2"/>
      <c r="M20" s="2"/>
      <c r="N20" s="2"/>
      <c r="O20" s="2"/>
      <c r="P20" s="2"/>
      <c r="Q20" s="2"/>
      <c r="R20" s="2"/>
      <c r="S20" s="2"/>
    </row>
    <row r="41" spans="15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5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5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5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5:26" x14ac:dyDescent="0.25">
      <c r="O45" s="2"/>
      <c r="P45" s="2"/>
      <c r="Q45" s="2"/>
      <c r="R45" s="2"/>
      <c r="S45" s="2"/>
      <c r="T45" s="2"/>
      <c r="U45" s="2"/>
      <c r="V45" s="2"/>
      <c r="W45" s="2"/>
      <c r="X45" s="3"/>
      <c r="Y45" s="3"/>
      <c r="Z45" s="3"/>
    </row>
    <row r="46" spans="15:26" x14ac:dyDescent="0.25">
      <c r="O46" s="2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5:26" x14ac:dyDescent="0.25">
      <c r="O47" s="2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5:26" x14ac:dyDescent="0.25"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3"/>
      <c r="X48" s="3"/>
      <c r="Y48" s="3"/>
      <c r="Z48" s="3"/>
    </row>
    <row r="49" spans="15:26" x14ac:dyDescent="0.25">
      <c r="O49" s="2"/>
      <c r="P49" s="4">
        <v>1</v>
      </c>
      <c r="Q49" s="5">
        <v>0</v>
      </c>
      <c r="R49" s="5">
        <v>0.1</v>
      </c>
      <c r="S49" s="5">
        <v>0.2</v>
      </c>
      <c r="T49" s="5">
        <v>0.1</v>
      </c>
      <c r="U49" s="5">
        <v>0.6</v>
      </c>
      <c r="V49" s="6">
        <f>(0*1+1*2+2*3+1*4+6*5)/10</f>
        <v>4.2</v>
      </c>
      <c r="W49" s="3"/>
      <c r="X49" s="3"/>
      <c r="Y49" s="3"/>
      <c r="Z49" s="3"/>
    </row>
    <row r="50" spans="15:26" x14ac:dyDescent="0.25">
      <c r="O50" s="2"/>
      <c r="P50" s="3">
        <v>2</v>
      </c>
      <c r="Q50" s="5">
        <v>0.33300000000000002</v>
      </c>
      <c r="R50" s="5">
        <v>0</v>
      </c>
      <c r="S50" s="5">
        <v>0.222</v>
      </c>
      <c r="T50" s="5">
        <v>0.222</v>
      </c>
      <c r="U50" s="5">
        <v>0.222</v>
      </c>
      <c r="V50" s="6">
        <f>(3*1+0*2+2*3+2*4+2*5)/9</f>
        <v>3</v>
      </c>
      <c r="W50" s="3"/>
      <c r="X50" s="3"/>
      <c r="Y50" s="3"/>
      <c r="Z50" s="3"/>
    </row>
    <row r="51" spans="15:26" x14ac:dyDescent="0.25">
      <c r="O51" s="2"/>
      <c r="P51" s="3">
        <v>3</v>
      </c>
      <c r="Q51" s="5">
        <v>0</v>
      </c>
      <c r="R51" s="5">
        <v>0.111</v>
      </c>
      <c r="S51" s="5">
        <v>0.111</v>
      </c>
      <c r="T51" s="5">
        <v>0.33300000000000002</v>
      </c>
      <c r="U51" s="5">
        <v>0.44400000000000001</v>
      </c>
      <c r="V51" s="6">
        <f>(0*1+1*2+1*3+3*4+4*5)/9</f>
        <v>4.1111111111111107</v>
      </c>
      <c r="W51" s="3"/>
      <c r="X51" s="3"/>
      <c r="Y51" s="3"/>
      <c r="Z51" s="3"/>
    </row>
    <row r="52" spans="15:26" x14ac:dyDescent="0.25">
      <c r="O52" s="2"/>
      <c r="P52" s="3">
        <v>4</v>
      </c>
      <c r="Q52" s="5">
        <v>0</v>
      </c>
      <c r="R52" s="5">
        <v>0</v>
      </c>
      <c r="S52" s="5">
        <v>0.2</v>
      </c>
      <c r="T52" s="5">
        <v>0.2</v>
      </c>
      <c r="U52" s="5">
        <v>0.6</v>
      </c>
      <c r="V52" s="6">
        <f>(0*1+0*2+2*3+2*4+6*5)/10</f>
        <v>4.4000000000000004</v>
      </c>
      <c r="W52" s="3"/>
      <c r="X52" s="3"/>
      <c r="Y52" s="3"/>
      <c r="Z52" s="3"/>
    </row>
    <row r="53" spans="15:26" x14ac:dyDescent="0.25">
      <c r="O53" s="2"/>
      <c r="P53" s="3">
        <v>5</v>
      </c>
      <c r="Q53" s="5">
        <v>0</v>
      </c>
      <c r="R53" s="5">
        <v>0</v>
      </c>
      <c r="S53" s="5">
        <v>0</v>
      </c>
      <c r="T53" s="5">
        <v>0.3</v>
      </c>
      <c r="U53" s="5">
        <v>0.7</v>
      </c>
      <c r="V53" s="6">
        <f>(0*1+0*2+0*3+3*4+7*5)/10</f>
        <v>4.7</v>
      </c>
      <c r="W53" s="3"/>
      <c r="X53" s="3"/>
      <c r="Y53" s="3"/>
      <c r="Z53" s="3"/>
    </row>
    <row r="54" spans="15:26" x14ac:dyDescent="0.25">
      <c r="O54" s="2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5:26" x14ac:dyDescent="0.25">
      <c r="O55" s="2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5:26" x14ac:dyDescent="0.25">
      <c r="O56" s="2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5:26" x14ac:dyDescent="0.25">
      <c r="O57" s="2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5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5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2" spans="15:25" x14ac:dyDescent="0.25">
      <c r="P72" s="3"/>
      <c r="Q72" s="3"/>
      <c r="R72" s="3"/>
      <c r="S72" s="3"/>
      <c r="T72" s="3"/>
      <c r="U72" s="3"/>
      <c r="V72" s="3"/>
      <c r="W72" s="3"/>
    </row>
    <row r="73" spans="15:25" x14ac:dyDescent="0.25">
      <c r="O73" s="2"/>
      <c r="P73" s="3"/>
      <c r="Q73" s="3"/>
      <c r="R73" s="3"/>
      <c r="S73" s="3"/>
      <c r="T73" s="3"/>
      <c r="U73" s="3"/>
      <c r="V73" s="3"/>
      <c r="W73" s="3"/>
      <c r="X73" s="3"/>
      <c r="Y73" s="2"/>
    </row>
    <row r="74" spans="15:25" x14ac:dyDescent="0.25">
      <c r="O74" s="2"/>
      <c r="P74" s="3"/>
      <c r="Q74" s="3"/>
      <c r="R74" s="3"/>
      <c r="S74" s="3"/>
      <c r="T74" s="3"/>
      <c r="U74" s="3"/>
      <c r="V74" s="3"/>
      <c r="W74" s="3"/>
      <c r="X74" s="3"/>
      <c r="Y74" s="2"/>
    </row>
    <row r="75" spans="15:25" x14ac:dyDescent="0.25">
      <c r="O75" s="2"/>
      <c r="P75" s="3"/>
      <c r="Q75" s="3"/>
      <c r="R75" s="3"/>
      <c r="S75" s="3"/>
      <c r="T75" s="3"/>
      <c r="U75" s="3"/>
      <c r="V75" s="3"/>
      <c r="W75" s="3"/>
      <c r="X75" s="3"/>
      <c r="Y75" s="2"/>
    </row>
    <row r="76" spans="15:25" x14ac:dyDescent="0.25">
      <c r="O76" s="2"/>
      <c r="P76" s="3"/>
      <c r="Q76" s="3"/>
      <c r="R76" s="3" t="s">
        <v>12</v>
      </c>
      <c r="S76" s="3" t="s">
        <v>13</v>
      </c>
      <c r="T76" s="3" t="s">
        <v>14</v>
      </c>
      <c r="U76" s="3" t="s">
        <v>15</v>
      </c>
      <c r="V76" s="3" t="s">
        <v>16</v>
      </c>
      <c r="W76" s="3"/>
      <c r="X76" s="3"/>
      <c r="Y76" s="2"/>
    </row>
    <row r="77" spans="15:25" x14ac:dyDescent="0.25">
      <c r="O77" s="2"/>
      <c r="P77" s="3"/>
      <c r="Q77" s="3" t="s">
        <v>7</v>
      </c>
      <c r="R77" s="5">
        <f>13/R83</f>
        <v>0.41935483870967744</v>
      </c>
      <c r="S77" s="5">
        <v>0.25800000000000001</v>
      </c>
      <c r="T77" s="5">
        <v>0.161</v>
      </c>
      <c r="U77" s="5">
        <v>0.13800000000000001</v>
      </c>
      <c r="V77" s="5">
        <v>3.7999999999999999E-2</v>
      </c>
      <c r="W77" s="3"/>
      <c r="X77" s="3"/>
      <c r="Y77" s="2"/>
    </row>
    <row r="78" spans="15:25" x14ac:dyDescent="0.25">
      <c r="O78" s="2"/>
      <c r="P78" s="3"/>
      <c r="Q78" s="3" t="s">
        <v>8</v>
      </c>
      <c r="R78" s="5">
        <f>4/R83</f>
        <v>0.12903225806451613</v>
      </c>
      <c r="S78" s="5">
        <v>0.38700000000000001</v>
      </c>
      <c r="T78" s="5">
        <v>0.35499999999999998</v>
      </c>
      <c r="U78" s="5">
        <v>0.10299999999999999</v>
      </c>
      <c r="V78" s="5">
        <v>0</v>
      </c>
      <c r="W78" s="3"/>
      <c r="X78" s="3"/>
      <c r="Y78" s="2"/>
    </row>
    <row r="79" spans="15:25" x14ac:dyDescent="0.25">
      <c r="O79" s="2"/>
      <c r="P79" s="3"/>
      <c r="Q79" s="3" t="s">
        <v>9</v>
      </c>
      <c r="R79" s="5">
        <f>4/R83</f>
        <v>0.12903225806451613</v>
      </c>
      <c r="S79" s="5">
        <v>9.7000000000000003E-2</v>
      </c>
      <c r="T79" s="5">
        <v>0.161</v>
      </c>
      <c r="U79" s="5">
        <v>0.58599999999999997</v>
      </c>
      <c r="V79" s="5">
        <v>7.6999999999999999E-2</v>
      </c>
      <c r="W79" s="3"/>
      <c r="X79" s="3"/>
      <c r="Y79" s="2"/>
    </row>
    <row r="80" spans="15:25" x14ac:dyDescent="0.25">
      <c r="O80" s="2"/>
      <c r="P80" s="3"/>
      <c r="Q80" s="3" t="s">
        <v>10</v>
      </c>
      <c r="R80" s="5">
        <f>8/R83</f>
        <v>0.25806451612903225</v>
      </c>
      <c r="S80" s="5">
        <v>0.25800000000000001</v>
      </c>
      <c r="T80" s="5">
        <v>0.28999999999999998</v>
      </c>
      <c r="U80" s="5">
        <v>0.13800000000000001</v>
      </c>
      <c r="V80" s="5">
        <v>3.7999999999999999E-2</v>
      </c>
      <c r="W80" s="3"/>
      <c r="X80" s="3"/>
      <c r="Y80" s="2"/>
    </row>
    <row r="81" spans="15:25" x14ac:dyDescent="0.25">
      <c r="O81" s="2"/>
      <c r="P81" s="3"/>
      <c r="Q81" s="3" t="s">
        <v>11</v>
      </c>
      <c r="R81" s="5">
        <f>2/R83</f>
        <v>6.4516129032258063E-2</v>
      </c>
      <c r="S81" s="5">
        <v>0</v>
      </c>
      <c r="T81" s="5">
        <v>3.2000000000000001E-2</v>
      </c>
      <c r="U81" s="5">
        <v>3.4000000000000002E-2</v>
      </c>
      <c r="V81" s="5">
        <v>0.84599999999999997</v>
      </c>
      <c r="W81" s="3"/>
      <c r="X81" s="3"/>
      <c r="Y81" s="2"/>
    </row>
    <row r="82" spans="15:25" x14ac:dyDescent="0.25">
      <c r="O82" s="2"/>
      <c r="P82" s="3"/>
      <c r="Q82" s="3"/>
      <c r="R82" s="3"/>
      <c r="S82" s="3"/>
      <c r="T82" s="3"/>
      <c r="U82" s="3"/>
      <c r="V82" s="3"/>
      <c r="W82" s="3"/>
      <c r="X82" s="3"/>
      <c r="Y82" s="2"/>
    </row>
    <row r="83" spans="15:25" x14ac:dyDescent="0.25">
      <c r="O83" s="2"/>
      <c r="P83" s="3"/>
      <c r="Q83" s="3"/>
      <c r="R83" s="3">
        <v>31</v>
      </c>
      <c r="S83" s="3"/>
      <c r="T83" s="3"/>
      <c r="U83" s="3"/>
      <c r="V83" s="3"/>
      <c r="W83" s="3"/>
      <c r="X83" s="3"/>
      <c r="Y83" s="2"/>
    </row>
    <row r="84" spans="15:25" x14ac:dyDescent="0.25">
      <c r="O84" s="2"/>
      <c r="P84" s="3"/>
      <c r="Q84" s="3"/>
      <c r="R84" s="3"/>
      <c r="S84" s="3"/>
      <c r="T84" s="3"/>
      <c r="U84" s="3"/>
      <c r="V84" s="3"/>
      <c r="W84" s="3"/>
      <c r="X84" s="3"/>
      <c r="Y84" s="2"/>
    </row>
    <row r="85" spans="15:25" x14ac:dyDescent="0.25">
      <c r="O85" s="2"/>
      <c r="P85" s="3"/>
      <c r="Q85" s="3"/>
      <c r="R85" s="3"/>
      <c r="S85" s="3"/>
      <c r="T85" s="3"/>
      <c r="U85" s="3"/>
      <c r="V85" s="3"/>
      <c r="W85" s="3"/>
      <c r="X85" s="3"/>
      <c r="Y85" s="2"/>
    </row>
    <row r="86" spans="15:25" x14ac:dyDescent="0.25">
      <c r="P86" s="3"/>
      <c r="Q86" s="3"/>
      <c r="R86" s="3"/>
      <c r="S86" s="3"/>
      <c r="T86" s="3"/>
      <c r="U86" s="3"/>
      <c r="V86" s="3"/>
      <c r="W86" s="3"/>
      <c r="X86" s="3"/>
      <c r="Y86" s="2"/>
    </row>
    <row r="87" spans="15:25" x14ac:dyDescent="0.25">
      <c r="P87" s="3"/>
      <c r="Q87" s="3"/>
      <c r="R87" s="3"/>
      <c r="S87" s="3"/>
      <c r="T87" s="3"/>
      <c r="U87" s="3"/>
      <c r="V87" s="3"/>
      <c r="W87" s="3"/>
      <c r="X87" s="3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1:Y51"/>
  <sheetViews>
    <sheetView showGridLines="0" workbookViewId="0">
      <selection activeCell="Q42" sqref="Q42:Y50"/>
    </sheetView>
  </sheetViews>
  <sheetFormatPr defaultRowHeight="15" x14ac:dyDescent="0.25"/>
  <sheetData>
    <row r="1" spans="15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5:25" x14ac:dyDescent="0.25"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5:25" x14ac:dyDescent="0.25"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5:25" x14ac:dyDescent="0.25">
      <c r="O4" s="2"/>
      <c r="P4" s="3"/>
      <c r="Q4" s="3"/>
      <c r="R4" s="3"/>
      <c r="S4" s="3"/>
      <c r="T4" s="3"/>
      <c r="U4" s="3"/>
      <c r="V4" s="3"/>
      <c r="W4" s="3"/>
      <c r="X4" s="2"/>
      <c r="Y4" s="2"/>
    </row>
    <row r="5" spans="15:25" x14ac:dyDescent="0.25">
      <c r="O5" s="2"/>
      <c r="P5" s="3"/>
      <c r="Q5" s="3"/>
      <c r="R5" s="3"/>
      <c r="S5" s="3"/>
      <c r="T5" s="3"/>
      <c r="U5" s="3"/>
      <c r="V5" s="3"/>
      <c r="W5" s="3"/>
      <c r="X5" s="2"/>
      <c r="Y5" s="2"/>
    </row>
    <row r="6" spans="15:25" x14ac:dyDescent="0.25"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3"/>
      <c r="X6" s="2"/>
      <c r="Y6" s="2"/>
    </row>
    <row r="7" spans="15:25" x14ac:dyDescent="0.25">
      <c r="O7" s="2"/>
      <c r="P7" s="4">
        <v>1</v>
      </c>
      <c r="Q7" s="5">
        <v>6.2E-2</v>
      </c>
      <c r="R7" s="5">
        <v>0.156</v>
      </c>
      <c r="S7" s="5">
        <v>0.438</v>
      </c>
      <c r="T7" s="5">
        <v>0.156</v>
      </c>
      <c r="U7" s="5">
        <v>0.188</v>
      </c>
      <c r="V7" s="6">
        <f>(2*1+5*2+14*3+5*4+6*5)/32</f>
        <v>3.25</v>
      </c>
      <c r="W7" s="3"/>
      <c r="X7" s="2"/>
      <c r="Y7" s="2"/>
    </row>
    <row r="8" spans="15:25" x14ac:dyDescent="0.25">
      <c r="O8" s="2"/>
      <c r="P8" s="3">
        <v>2</v>
      </c>
      <c r="Q8" s="5">
        <v>0.03</v>
      </c>
      <c r="R8" s="5">
        <v>0.121</v>
      </c>
      <c r="S8" s="5">
        <v>0.36399999999999999</v>
      </c>
      <c r="T8" s="5">
        <v>0.182</v>
      </c>
      <c r="U8" s="5">
        <v>0.30299999999999999</v>
      </c>
      <c r="V8" s="6">
        <f>(1*1+4*2+12*3+6*4+10*5)/33</f>
        <v>3.606060606060606</v>
      </c>
      <c r="W8" s="3"/>
      <c r="X8" s="2"/>
      <c r="Y8" s="2"/>
    </row>
    <row r="9" spans="15:25" x14ac:dyDescent="0.25">
      <c r="O9" s="2"/>
      <c r="P9" s="3">
        <v>3</v>
      </c>
      <c r="Q9" s="5">
        <v>3.1E-2</v>
      </c>
      <c r="R9" s="5">
        <v>0.156</v>
      </c>
      <c r="S9" s="5">
        <v>0.25</v>
      </c>
      <c r="T9" s="5">
        <v>0.28100000000000003</v>
      </c>
      <c r="U9" s="5">
        <v>0.28100000000000003</v>
      </c>
      <c r="V9" s="6">
        <f>(1*1+5*2+8*3+9*4+9*5)/32</f>
        <v>3.625</v>
      </c>
      <c r="W9" s="3"/>
      <c r="X9" s="2"/>
      <c r="Y9" s="2"/>
    </row>
    <row r="10" spans="15:25" x14ac:dyDescent="0.25">
      <c r="O10" s="2"/>
      <c r="P10" s="3">
        <v>4</v>
      </c>
      <c r="Q10" s="5">
        <v>0.192</v>
      </c>
      <c r="R10" s="5">
        <v>0.115</v>
      </c>
      <c r="S10" s="5">
        <v>0.34599999999999997</v>
      </c>
      <c r="T10" s="5">
        <v>0.154</v>
      </c>
      <c r="U10" s="5">
        <v>0.192</v>
      </c>
      <c r="V10" s="6">
        <f>(16*1+11*2+8*3+10*4+6*5)/51</f>
        <v>2.5882352941176472</v>
      </c>
      <c r="W10" s="3"/>
      <c r="X10" s="2"/>
      <c r="Y10" s="2"/>
    </row>
    <row r="11" spans="15:25" x14ac:dyDescent="0.25">
      <c r="O11" s="2"/>
      <c r="P11" s="3"/>
      <c r="Q11" s="3"/>
      <c r="R11" s="3"/>
      <c r="S11" s="3"/>
      <c r="T11" s="3"/>
      <c r="U11" s="3"/>
      <c r="V11" s="3"/>
      <c r="W11" s="3"/>
      <c r="X11" s="2"/>
      <c r="Y11" s="2"/>
    </row>
    <row r="12" spans="15:25" x14ac:dyDescent="0.25">
      <c r="O12" s="2"/>
      <c r="P12" s="3"/>
      <c r="Q12" s="3"/>
      <c r="R12" s="3"/>
      <c r="S12" s="3"/>
      <c r="T12" s="3"/>
      <c r="U12" s="3"/>
      <c r="V12" s="3"/>
      <c r="W12" s="3"/>
      <c r="X12" s="2"/>
      <c r="Y12" s="2"/>
    </row>
    <row r="13" spans="15:25" x14ac:dyDescent="0.25"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5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5" x14ac:dyDescent="0.25">
      <c r="P38" s="2"/>
      <c r="Q38" s="2"/>
      <c r="R38" s="2"/>
      <c r="S38" s="2"/>
      <c r="T38" s="2"/>
      <c r="U38" s="2"/>
      <c r="V38" s="2"/>
      <c r="W38" s="2"/>
      <c r="X38" s="2"/>
    </row>
    <row r="39" spans="14:25" x14ac:dyDescent="0.25"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4:25" x14ac:dyDescent="0.25"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5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5" x14ac:dyDescent="0.25">
      <c r="N42" s="2"/>
      <c r="O42" s="2"/>
      <c r="P42" s="2"/>
      <c r="Q42" s="3"/>
      <c r="R42" s="3"/>
      <c r="S42" s="3"/>
      <c r="T42" s="3"/>
      <c r="U42" s="3"/>
      <c r="V42" s="3"/>
      <c r="W42" s="3"/>
      <c r="X42" s="3"/>
      <c r="Y42" s="3"/>
    </row>
    <row r="43" spans="14:25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3"/>
      <c r="Y43" s="3"/>
    </row>
    <row r="44" spans="14:25" x14ac:dyDescent="0.25">
      <c r="N44" s="2"/>
      <c r="O44" s="2"/>
      <c r="P44" s="2"/>
      <c r="Q44" s="4">
        <v>1</v>
      </c>
      <c r="R44" s="5">
        <v>0</v>
      </c>
      <c r="S44" s="5">
        <v>0.1</v>
      </c>
      <c r="T44" s="5">
        <v>0.3</v>
      </c>
      <c r="U44" s="5">
        <v>0.2</v>
      </c>
      <c r="V44" s="5">
        <v>0.4</v>
      </c>
      <c r="W44" s="6">
        <f>(0*1+1*2+3*3+2*4+4*5)/10</f>
        <v>3.9</v>
      </c>
      <c r="X44" s="3"/>
      <c r="Y44" s="3"/>
    </row>
    <row r="45" spans="14:25" x14ac:dyDescent="0.25">
      <c r="N45" s="2"/>
      <c r="O45" s="2"/>
      <c r="P45" s="2"/>
      <c r="Q45" s="3">
        <v>2</v>
      </c>
      <c r="R45" s="5">
        <v>0</v>
      </c>
      <c r="S45" s="5">
        <v>0</v>
      </c>
      <c r="T45" s="5">
        <v>0.4</v>
      </c>
      <c r="U45" s="5">
        <v>0.2</v>
      </c>
      <c r="V45" s="5">
        <v>0.4</v>
      </c>
      <c r="W45" s="6">
        <f>(0*1+0*2+4*3+2*4+4*5)/10</f>
        <v>4</v>
      </c>
      <c r="X45" s="3"/>
      <c r="Y45" s="3"/>
    </row>
    <row r="46" spans="14:25" x14ac:dyDescent="0.25">
      <c r="N46" s="2"/>
      <c r="O46" s="2"/>
      <c r="P46" s="2"/>
      <c r="Q46" s="3">
        <v>3</v>
      </c>
      <c r="R46" s="5">
        <v>0</v>
      </c>
      <c r="S46" s="5">
        <v>0</v>
      </c>
      <c r="T46" s="5">
        <v>0.2</v>
      </c>
      <c r="U46" s="5">
        <v>0.4</v>
      </c>
      <c r="V46" s="5">
        <v>0.4</v>
      </c>
      <c r="W46" s="6">
        <f>(0*1+0*2+2*3+4*4+4*5)/10</f>
        <v>4.2</v>
      </c>
      <c r="X46" s="3"/>
      <c r="Y46" s="3"/>
    </row>
    <row r="47" spans="14:25" x14ac:dyDescent="0.25">
      <c r="N47" s="2"/>
      <c r="O47" s="2"/>
      <c r="P47" s="2"/>
      <c r="Q47" s="3">
        <v>4</v>
      </c>
      <c r="R47" s="5">
        <v>0</v>
      </c>
      <c r="S47" s="5">
        <v>0</v>
      </c>
      <c r="T47" s="5">
        <v>0.44400000000000001</v>
      </c>
      <c r="U47" s="5">
        <v>0.111</v>
      </c>
      <c r="V47" s="5">
        <v>0.44400000000000001</v>
      </c>
      <c r="W47" s="6">
        <f>(0*1+0*2+4*3+1*4+4*5)/9</f>
        <v>4</v>
      </c>
      <c r="X47" s="3"/>
      <c r="Y47" s="3"/>
    </row>
    <row r="48" spans="14:25" x14ac:dyDescent="0.25">
      <c r="N48" s="2"/>
      <c r="O48" s="2"/>
      <c r="P48" s="2"/>
      <c r="Q48" s="3"/>
      <c r="R48" s="3"/>
      <c r="S48" s="3"/>
      <c r="T48" s="3"/>
      <c r="U48" s="3"/>
      <c r="V48" s="3"/>
      <c r="W48" s="3"/>
      <c r="X48" s="3"/>
      <c r="Y48" s="3"/>
    </row>
    <row r="49" spans="14:25" x14ac:dyDescent="0.25">
      <c r="N49" s="2"/>
      <c r="O49" s="2"/>
      <c r="P49" s="2"/>
      <c r="Q49" s="3"/>
      <c r="R49" s="3"/>
      <c r="S49" s="3"/>
      <c r="T49" s="3"/>
      <c r="U49" s="3"/>
      <c r="V49" s="3"/>
      <c r="W49" s="3"/>
      <c r="X49" s="3"/>
      <c r="Y49" s="3"/>
    </row>
    <row r="50" spans="14:25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</row>
    <row r="51" spans="14:25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B96" sqref="B96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33" t="s">
        <v>20</v>
      </c>
      <c r="C4" s="34"/>
      <c r="D4" s="34"/>
      <c r="E4" s="34"/>
      <c r="F4" s="35"/>
    </row>
    <row r="5" spans="2:18" x14ac:dyDescent="0.25">
      <c r="B5" s="8"/>
      <c r="C5" s="9" t="s">
        <v>17</v>
      </c>
      <c r="D5" s="9" t="s">
        <v>18</v>
      </c>
      <c r="E5" s="9" t="s">
        <v>19</v>
      </c>
      <c r="F5" s="10" t="s">
        <v>18</v>
      </c>
    </row>
    <row r="6" spans="2:18" ht="24" x14ac:dyDescent="0.25">
      <c r="B6" s="11" t="s">
        <v>22</v>
      </c>
      <c r="C6" s="14">
        <v>31</v>
      </c>
      <c r="D6" s="15">
        <f>C6/40</f>
        <v>0.77500000000000002</v>
      </c>
      <c r="E6" s="14">
        <v>9</v>
      </c>
      <c r="F6" s="16">
        <f>E6/40</f>
        <v>0.22500000000000001</v>
      </c>
    </row>
    <row r="7" spans="2:18" ht="24" x14ac:dyDescent="0.25">
      <c r="B7" s="12" t="s">
        <v>23</v>
      </c>
      <c r="C7" s="17">
        <v>36</v>
      </c>
      <c r="D7" s="30">
        <f t="shared" ref="D7:D10" si="0">C7/40</f>
        <v>0.9</v>
      </c>
      <c r="E7" s="17">
        <v>4</v>
      </c>
      <c r="F7" s="31">
        <f t="shared" ref="F7:F10" si="1">E7/40</f>
        <v>0.1</v>
      </c>
    </row>
    <row r="8" spans="2:18" ht="24" x14ac:dyDescent="0.25">
      <c r="B8" s="11" t="s">
        <v>24</v>
      </c>
      <c r="C8" s="14">
        <v>38</v>
      </c>
      <c r="D8" s="28">
        <f t="shared" si="0"/>
        <v>0.95</v>
      </c>
      <c r="E8" s="14">
        <v>2</v>
      </c>
      <c r="F8" s="29">
        <f t="shared" si="1"/>
        <v>0.05</v>
      </c>
    </row>
    <row r="9" spans="2:18" ht="48" x14ac:dyDescent="0.25">
      <c r="B9" s="12" t="s">
        <v>25</v>
      </c>
      <c r="C9" s="17">
        <v>24</v>
      </c>
      <c r="D9" s="30">
        <f t="shared" si="0"/>
        <v>0.6</v>
      </c>
      <c r="E9" s="17">
        <v>16</v>
      </c>
      <c r="F9" s="31">
        <f t="shared" si="1"/>
        <v>0.4</v>
      </c>
    </row>
    <row r="10" spans="2:18" ht="24" x14ac:dyDescent="0.25">
      <c r="B10" s="13" t="s">
        <v>27</v>
      </c>
      <c r="C10" s="18">
        <v>35</v>
      </c>
      <c r="D10" s="19">
        <f t="shared" si="0"/>
        <v>0.875</v>
      </c>
      <c r="E10" s="18">
        <v>5</v>
      </c>
      <c r="F10" s="20">
        <f t="shared" si="1"/>
        <v>0.125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3"/>
      <c r="J15" s="3"/>
      <c r="K15" s="3"/>
      <c r="L15" s="3"/>
      <c r="M15" s="3"/>
      <c r="N15" s="3"/>
      <c r="O15" s="3"/>
      <c r="P15" s="3"/>
      <c r="Q15" s="3"/>
      <c r="R15" s="2"/>
    </row>
    <row r="16" spans="2:18" x14ac:dyDescent="0.25">
      <c r="F16" t="s">
        <v>21</v>
      </c>
      <c r="G16" s="2"/>
      <c r="H16" s="2"/>
      <c r="I16" s="3"/>
      <c r="J16" s="3"/>
      <c r="K16" s="3"/>
      <c r="L16" s="3"/>
      <c r="M16" s="3"/>
      <c r="N16" s="3"/>
      <c r="O16" s="3"/>
      <c r="P16" s="3"/>
      <c r="Q16" s="3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3"/>
      <c r="Q17" s="3"/>
      <c r="R17" s="2"/>
    </row>
    <row r="18" spans="7:18" x14ac:dyDescent="0.25">
      <c r="G18" s="2"/>
      <c r="H18" s="2"/>
      <c r="I18" s="4">
        <v>1</v>
      </c>
      <c r="J18" s="5">
        <v>0.28000000000000003</v>
      </c>
      <c r="K18" s="5">
        <v>0.28000000000000003</v>
      </c>
      <c r="L18" s="5">
        <v>0.32</v>
      </c>
      <c r="M18" s="5">
        <v>0.04</v>
      </c>
      <c r="N18" s="5">
        <v>0.08</v>
      </c>
      <c r="O18" s="6">
        <f>(7*1+7*2+8*3+1*4+2*5)/25</f>
        <v>2.36</v>
      </c>
      <c r="P18" s="3"/>
      <c r="Q18" s="3"/>
      <c r="R18" s="2"/>
    </row>
    <row r="19" spans="7:18" x14ac:dyDescent="0.25">
      <c r="G19" s="2"/>
      <c r="H19" s="2"/>
      <c r="I19" s="3">
        <v>2</v>
      </c>
      <c r="J19" s="5">
        <v>0.16</v>
      </c>
      <c r="K19" s="5">
        <v>0.28000000000000003</v>
      </c>
      <c r="L19" s="5">
        <v>0.4</v>
      </c>
      <c r="M19" s="5">
        <v>0.08</v>
      </c>
      <c r="N19" s="5">
        <v>0.08</v>
      </c>
      <c r="O19" s="6">
        <f>(4*1+7*2+10*3+2*4+2*5)/25</f>
        <v>2.64</v>
      </c>
      <c r="P19" s="3"/>
      <c r="Q19" s="3"/>
      <c r="R19" s="2"/>
    </row>
    <row r="20" spans="7:18" x14ac:dyDescent="0.25">
      <c r="G20" s="2"/>
      <c r="H20" s="2"/>
      <c r="I20" s="3">
        <v>3</v>
      </c>
      <c r="J20" s="5">
        <v>0</v>
      </c>
      <c r="K20" s="5">
        <v>3.3000000000000002E-2</v>
      </c>
      <c r="L20" s="5">
        <v>0.23300000000000001</v>
      </c>
      <c r="M20" s="5">
        <v>0.36699999999999999</v>
      </c>
      <c r="N20" s="5">
        <v>0.36699999999999999</v>
      </c>
      <c r="O20" s="6">
        <f>(0*1+1*2+7*3+11*4+11*5)/30</f>
        <v>4.0666666666666664</v>
      </c>
      <c r="P20" s="3"/>
      <c r="Q20" s="3"/>
      <c r="R20" s="2"/>
    </row>
    <row r="21" spans="7:18" x14ac:dyDescent="0.25">
      <c r="G21" s="2"/>
      <c r="H21" s="2"/>
      <c r="I21" s="3"/>
      <c r="J21" s="3"/>
      <c r="K21" s="3"/>
      <c r="L21" s="3"/>
      <c r="M21" s="3"/>
      <c r="N21" s="3"/>
      <c r="O21" s="3"/>
      <c r="P21" s="3"/>
      <c r="Q21" s="3"/>
      <c r="R21" s="2"/>
    </row>
    <row r="22" spans="7:18" x14ac:dyDescent="0.25">
      <c r="G22" s="2"/>
      <c r="H22" s="2"/>
      <c r="I22" s="3"/>
      <c r="J22" s="3"/>
      <c r="K22" s="3"/>
      <c r="L22" s="3"/>
      <c r="M22" s="3"/>
      <c r="N22" s="3"/>
      <c r="O22" s="3"/>
      <c r="P22" s="3"/>
      <c r="Q22" s="3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3"/>
      <c r="K43" s="3"/>
      <c r="L43" s="3"/>
      <c r="M43" s="3"/>
      <c r="N43" s="3"/>
      <c r="O43" s="3"/>
      <c r="P43" s="3"/>
      <c r="Q43" s="3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3"/>
      <c r="R44" s="2"/>
      <c r="S44" s="2"/>
      <c r="T44" s="2"/>
    </row>
    <row r="45" spans="6:20" x14ac:dyDescent="0.25">
      <c r="F45" s="2"/>
      <c r="G45" s="2"/>
      <c r="H45" s="2"/>
      <c r="I45" s="2"/>
      <c r="J45" s="4">
        <v>1</v>
      </c>
      <c r="K45" s="5">
        <v>0.2</v>
      </c>
      <c r="L45" s="5">
        <v>0.3</v>
      </c>
      <c r="M45" s="5">
        <v>0.2</v>
      </c>
      <c r="N45" s="5">
        <v>0.1</v>
      </c>
      <c r="O45" s="5">
        <v>0.2</v>
      </c>
      <c r="P45" s="6">
        <f>(2*1+3*2+2*3+1*4+2*5)/10</f>
        <v>2.8</v>
      </c>
      <c r="Q45" s="3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5">
        <v>0.2</v>
      </c>
      <c r="L46" s="5">
        <v>0.1</v>
      </c>
      <c r="M46" s="5">
        <v>0.4</v>
      </c>
      <c r="N46" s="5">
        <v>0.1</v>
      </c>
      <c r="O46" s="5">
        <v>0.2</v>
      </c>
      <c r="P46" s="6">
        <f>(2*1+1*2+4*3+1*4+2*5)/10</f>
        <v>3</v>
      </c>
      <c r="Q46" s="3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5">
        <v>0</v>
      </c>
      <c r="L47" s="5">
        <v>0</v>
      </c>
      <c r="M47" s="5">
        <v>0.3</v>
      </c>
      <c r="N47" s="5">
        <v>0.4</v>
      </c>
      <c r="O47" s="5">
        <v>0.3</v>
      </c>
      <c r="P47" s="6">
        <f>(0*1+0*2+1*3+4*4+3*5)/10</f>
        <v>3.4</v>
      </c>
      <c r="Q47" s="3"/>
      <c r="R47" s="2"/>
      <c r="S47" s="2"/>
      <c r="T47" s="2"/>
    </row>
    <row r="48" spans="6:20" x14ac:dyDescent="0.25">
      <c r="F48" s="2"/>
      <c r="G48" s="2"/>
      <c r="H48" s="2"/>
      <c r="I48" s="2"/>
      <c r="J48" s="3"/>
      <c r="K48" s="3"/>
      <c r="L48" s="3"/>
      <c r="M48" s="3"/>
      <c r="N48" s="3"/>
      <c r="O48" s="3"/>
      <c r="P48" s="3"/>
      <c r="Q48" s="3"/>
      <c r="R48" s="2"/>
      <c r="S48" s="2"/>
      <c r="T48" s="2"/>
    </row>
    <row r="49" spans="6:19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36" t="s">
        <v>26</v>
      </c>
      <c r="C66" s="37"/>
      <c r="D66" s="37"/>
      <c r="E66" s="37"/>
      <c r="F66" s="38"/>
    </row>
    <row r="67" spans="2:6" x14ac:dyDescent="0.25">
      <c r="B67" s="8"/>
      <c r="C67" s="9" t="s">
        <v>17</v>
      </c>
      <c r="D67" s="9" t="s">
        <v>18</v>
      </c>
      <c r="E67" s="9" t="s">
        <v>19</v>
      </c>
      <c r="F67" s="10" t="s">
        <v>18</v>
      </c>
    </row>
    <row r="68" spans="2:6" ht="36" customHeight="1" x14ac:dyDescent="0.25">
      <c r="B68" s="11" t="s">
        <v>28</v>
      </c>
      <c r="C68" s="14">
        <v>30</v>
      </c>
      <c r="D68" s="15">
        <f>C68/40</f>
        <v>0.75</v>
      </c>
      <c r="E68" s="14">
        <v>10</v>
      </c>
      <c r="F68" s="16">
        <f>E68/40</f>
        <v>0.25</v>
      </c>
    </row>
    <row r="69" spans="2:6" ht="36" x14ac:dyDescent="0.25">
      <c r="B69" s="12" t="s">
        <v>29</v>
      </c>
      <c r="C69" s="17">
        <v>38</v>
      </c>
      <c r="D69" s="30">
        <f t="shared" ref="D69:D72" si="2">C69/40</f>
        <v>0.95</v>
      </c>
      <c r="E69" s="17">
        <v>2</v>
      </c>
      <c r="F69" s="31">
        <f t="shared" ref="F69:F72" si="3">E69/40</f>
        <v>0.05</v>
      </c>
    </row>
    <row r="70" spans="2:6" ht="48" x14ac:dyDescent="0.25">
      <c r="B70" s="11" t="s">
        <v>30</v>
      </c>
      <c r="C70" s="14">
        <v>35</v>
      </c>
      <c r="D70" s="28">
        <f t="shared" si="2"/>
        <v>0.875</v>
      </c>
      <c r="E70" s="14">
        <v>5</v>
      </c>
      <c r="F70" s="29">
        <f t="shared" si="3"/>
        <v>0.125</v>
      </c>
    </row>
    <row r="71" spans="2:6" ht="48" x14ac:dyDescent="0.25">
      <c r="B71" s="12" t="s">
        <v>31</v>
      </c>
      <c r="C71" s="17">
        <v>38</v>
      </c>
      <c r="D71" s="30">
        <f t="shared" si="2"/>
        <v>0.95</v>
      </c>
      <c r="E71" s="17">
        <v>2</v>
      </c>
      <c r="F71" s="31">
        <f t="shared" si="3"/>
        <v>0.05</v>
      </c>
    </row>
    <row r="72" spans="2:6" ht="24" x14ac:dyDescent="0.25">
      <c r="B72" s="13" t="s">
        <v>27</v>
      </c>
      <c r="C72" s="18">
        <v>39</v>
      </c>
      <c r="D72" s="19">
        <f t="shared" si="2"/>
        <v>0.97499999999999998</v>
      </c>
      <c r="E72" s="18">
        <v>1</v>
      </c>
      <c r="F72" s="20">
        <f t="shared" si="3"/>
        <v>2.5000000000000001E-2</v>
      </c>
    </row>
    <row r="77" spans="2:6" ht="36" customHeight="1" x14ac:dyDescent="0.25">
      <c r="B77" s="33" t="s">
        <v>32</v>
      </c>
      <c r="C77" s="39"/>
      <c r="D77" s="39"/>
      <c r="E77" s="39"/>
      <c r="F77" s="40"/>
    </row>
    <row r="78" spans="2:6" x14ac:dyDescent="0.25">
      <c r="B78" s="8"/>
      <c r="C78" s="9" t="s">
        <v>17</v>
      </c>
      <c r="D78" s="9" t="s">
        <v>18</v>
      </c>
      <c r="E78" s="9" t="s">
        <v>19</v>
      </c>
      <c r="F78" s="10" t="s">
        <v>18</v>
      </c>
    </row>
    <row r="79" spans="2:6" ht="24" x14ac:dyDescent="0.25">
      <c r="B79" s="11" t="s">
        <v>33</v>
      </c>
      <c r="C79" s="14">
        <v>16</v>
      </c>
      <c r="D79" s="26">
        <f>C79/40</f>
        <v>0.4</v>
      </c>
      <c r="E79" s="14">
        <v>24</v>
      </c>
      <c r="F79" s="27">
        <f>E79/40</f>
        <v>0.6</v>
      </c>
    </row>
    <row r="80" spans="2:6" ht="24" x14ac:dyDescent="0.25">
      <c r="B80" s="12" t="s">
        <v>34</v>
      </c>
      <c r="C80" s="17">
        <v>37</v>
      </c>
      <c r="D80" s="30">
        <f t="shared" ref="D80:D87" si="4">C80/40</f>
        <v>0.92500000000000004</v>
      </c>
      <c r="E80" s="17">
        <v>3</v>
      </c>
      <c r="F80" s="31">
        <f t="shared" ref="F80:F87" si="5">E80/40</f>
        <v>7.4999999999999997E-2</v>
      </c>
    </row>
    <row r="81" spans="2:6" ht="24" x14ac:dyDescent="0.25">
      <c r="B81" s="11" t="s">
        <v>35</v>
      </c>
      <c r="C81" s="14">
        <v>26</v>
      </c>
      <c r="D81" s="28">
        <f t="shared" si="4"/>
        <v>0.65</v>
      </c>
      <c r="E81" s="14">
        <v>14</v>
      </c>
      <c r="F81" s="29">
        <f t="shared" si="5"/>
        <v>0.35</v>
      </c>
    </row>
    <row r="82" spans="2:6" ht="24" x14ac:dyDescent="0.25">
      <c r="B82" s="12" t="s">
        <v>36</v>
      </c>
      <c r="C82" s="17">
        <v>14</v>
      </c>
      <c r="D82" s="30">
        <f t="shared" si="4"/>
        <v>0.35</v>
      </c>
      <c r="E82" s="17">
        <v>26</v>
      </c>
      <c r="F82" s="31">
        <f t="shared" si="5"/>
        <v>0.65</v>
      </c>
    </row>
    <row r="83" spans="2:6" ht="72" x14ac:dyDescent="0.25">
      <c r="B83" s="11" t="s">
        <v>37</v>
      </c>
      <c r="C83" s="14">
        <v>27</v>
      </c>
      <c r="D83" s="28">
        <f t="shared" si="4"/>
        <v>0.67500000000000004</v>
      </c>
      <c r="E83" s="14">
        <v>13</v>
      </c>
      <c r="F83" s="29">
        <f t="shared" si="5"/>
        <v>0.32500000000000001</v>
      </c>
    </row>
    <row r="84" spans="2:6" ht="24" x14ac:dyDescent="0.25">
      <c r="B84" s="12" t="s">
        <v>38</v>
      </c>
      <c r="C84" s="17">
        <v>11</v>
      </c>
      <c r="D84" s="30">
        <f t="shared" si="4"/>
        <v>0.27500000000000002</v>
      </c>
      <c r="E84" s="17">
        <v>29</v>
      </c>
      <c r="F84" s="31">
        <f t="shared" si="5"/>
        <v>0.72499999999999998</v>
      </c>
    </row>
    <row r="85" spans="2:6" ht="24" x14ac:dyDescent="0.25">
      <c r="B85" s="11" t="s">
        <v>39</v>
      </c>
      <c r="C85" s="14">
        <v>37</v>
      </c>
      <c r="D85" s="28">
        <f t="shared" si="4"/>
        <v>0.92500000000000004</v>
      </c>
      <c r="E85" s="14">
        <v>3</v>
      </c>
      <c r="F85" s="29">
        <f t="shared" si="5"/>
        <v>7.4999999999999997E-2</v>
      </c>
    </row>
    <row r="86" spans="2:6" ht="72" x14ac:dyDescent="0.25">
      <c r="B86" s="12" t="s">
        <v>40</v>
      </c>
      <c r="C86" s="17">
        <v>27</v>
      </c>
      <c r="D86" s="30">
        <f t="shared" si="4"/>
        <v>0.67500000000000004</v>
      </c>
      <c r="E86" s="17">
        <v>13</v>
      </c>
      <c r="F86" s="31">
        <f t="shared" si="5"/>
        <v>0.32500000000000001</v>
      </c>
    </row>
    <row r="87" spans="2:6" ht="24" x14ac:dyDescent="0.25">
      <c r="B87" s="13" t="s">
        <v>41</v>
      </c>
      <c r="C87" s="18">
        <v>39</v>
      </c>
      <c r="D87" s="19">
        <f t="shared" si="4"/>
        <v>0.97499999999999998</v>
      </c>
      <c r="E87" s="18">
        <v>1</v>
      </c>
      <c r="F87" s="20">
        <f t="shared" si="5"/>
        <v>2.5000000000000001E-2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4:V29"/>
  <sheetViews>
    <sheetView showGridLines="0" workbookViewId="0">
      <selection activeCell="C36" sqref="C36"/>
    </sheetView>
  </sheetViews>
  <sheetFormatPr defaultRowHeight="15" x14ac:dyDescent="0.25"/>
  <sheetData>
    <row r="4" spans="12:22" x14ac:dyDescent="0.25">
      <c r="L4" s="2"/>
      <c r="M4" s="2"/>
      <c r="N4" s="2"/>
      <c r="O4" s="2"/>
      <c r="P4" s="2"/>
      <c r="Q4" s="2"/>
      <c r="R4" s="2"/>
      <c r="S4" s="2"/>
      <c r="T4" s="2"/>
    </row>
    <row r="5" spans="12:22" x14ac:dyDescent="0.25">
      <c r="L5" s="2"/>
      <c r="M5" s="3"/>
      <c r="N5" s="3"/>
      <c r="O5" s="3"/>
      <c r="P5" s="3"/>
      <c r="Q5" s="3"/>
      <c r="R5" s="3"/>
      <c r="S5" s="3"/>
      <c r="T5" s="3"/>
      <c r="U5" s="3"/>
      <c r="V5" s="3"/>
    </row>
    <row r="6" spans="12:22" x14ac:dyDescent="0.25">
      <c r="L6" s="2"/>
      <c r="M6" s="3"/>
      <c r="N6" s="3"/>
      <c r="O6" s="3"/>
      <c r="P6" s="3"/>
      <c r="Q6" s="3"/>
      <c r="R6" s="3"/>
      <c r="S6" s="3"/>
      <c r="T6" s="3"/>
      <c r="U6" s="3"/>
      <c r="V6" s="3"/>
    </row>
    <row r="7" spans="12:22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3"/>
      <c r="V7" s="3"/>
    </row>
    <row r="8" spans="12:22" x14ac:dyDescent="0.25">
      <c r="L8" s="2"/>
      <c r="M8" s="4">
        <v>1</v>
      </c>
      <c r="N8" s="5">
        <v>0</v>
      </c>
      <c r="O8" s="5">
        <v>0.182</v>
      </c>
      <c r="P8" s="5">
        <v>0.30299999999999999</v>
      </c>
      <c r="Q8" s="5">
        <v>0.27300000000000002</v>
      </c>
      <c r="R8" s="5">
        <v>0.24199999999999999</v>
      </c>
      <c r="S8" s="6">
        <v>3.58</v>
      </c>
      <c r="T8" s="3"/>
      <c r="U8" s="3"/>
      <c r="V8" s="3"/>
    </row>
    <row r="9" spans="12:22" x14ac:dyDescent="0.25">
      <c r="L9" s="2"/>
      <c r="M9" s="3"/>
      <c r="N9" s="3"/>
      <c r="O9" s="3"/>
      <c r="P9" s="3"/>
      <c r="Q9" s="3"/>
      <c r="R9" s="3"/>
      <c r="S9" s="3"/>
      <c r="T9" s="3"/>
      <c r="U9" s="3"/>
      <c r="V9" s="3"/>
    </row>
    <row r="10" spans="12:22" x14ac:dyDescent="0.25">
      <c r="L10" s="2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2:22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2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2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2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2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2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3:22" x14ac:dyDescent="0.25"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3:22" x14ac:dyDescent="0.25"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3:22" x14ac:dyDescent="0.25"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3:22" x14ac:dyDescent="0.25">
      <c r="M22" s="3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3"/>
      <c r="V22" s="3"/>
    </row>
    <row r="23" spans="13:22" x14ac:dyDescent="0.25">
      <c r="M23" s="3"/>
      <c r="N23" s="4">
        <v>1</v>
      </c>
      <c r="O23" s="5">
        <v>0</v>
      </c>
      <c r="P23" s="5">
        <v>0.1</v>
      </c>
      <c r="Q23" s="5">
        <v>0.3</v>
      </c>
      <c r="R23" s="5">
        <v>0.3</v>
      </c>
      <c r="S23" s="5">
        <v>0.3</v>
      </c>
      <c r="T23" s="23">
        <v>3.8</v>
      </c>
      <c r="U23" s="3"/>
      <c r="V23" s="3"/>
    </row>
    <row r="24" spans="13:22" x14ac:dyDescent="0.25"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3:22" x14ac:dyDescent="0.25"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B123" sqref="B123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</row>
    <row r="4" spans="10:24" x14ac:dyDescent="0.25"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3"/>
      <c r="N7" s="3"/>
      <c r="O7" s="3"/>
      <c r="P7" s="3"/>
      <c r="Q7" s="3"/>
      <c r="R7" s="3"/>
      <c r="S7" s="3"/>
      <c r="T7" s="3"/>
      <c r="U7" s="3"/>
      <c r="V7" s="2"/>
      <c r="W7" s="2"/>
      <c r="X7" s="2"/>
    </row>
    <row r="8" spans="10:24" x14ac:dyDescent="0.25">
      <c r="J8" s="2"/>
      <c r="K8" s="2"/>
      <c r="L8" s="2"/>
      <c r="M8" s="3"/>
      <c r="N8" s="3" t="s">
        <v>43</v>
      </c>
      <c r="O8" s="3" t="s">
        <v>44</v>
      </c>
      <c r="P8" s="3" t="s">
        <v>45</v>
      </c>
      <c r="Q8" s="3" t="s">
        <v>46</v>
      </c>
      <c r="R8" s="3" t="s">
        <v>47</v>
      </c>
      <c r="S8" s="3" t="s">
        <v>48</v>
      </c>
      <c r="T8" s="3" t="s">
        <v>11</v>
      </c>
      <c r="U8" s="3"/>
      <c r="V8" s="2"/>
      <c r="W8" s="2"/>
      <c r="X8" s="2"/>
    </row>
    <row r="9" spans="10:24" x14ac:dyDescent="0.25">
      <c r="J9" s="2"/>
      <c r="K9" s="2"/>
      <c r="L9" s="2"/>
      <c r="M9" s="3"/>
      <c r="N9" s="3">
        <v>10</v>
      </c>
      <c r="O9" s="3">
        <v>1</v>
      </c>
      <c r="P9" s="3">
        <v>0</v>
      </c>
      <c r="Q9" s="3">
        <v>0</v>
      </c>
      <c r="R9" s="3">
        <v>9</v>
      </c>
      <c r="S9" s="3">
        <v>7</v>
      </c>
      <c r="T9" s="3">
        <v>4</v>
      </c>
      <c r="U9" s="3"/>
      <c r="V9" s="2"/>
      <c r="W9" s="2"/>
      <c r="X9" s="2"/>
    </row>
    <row r="10" spans="10:24" x14ac:dyDescent="0.25">
      <c r="J10" s="2"/>
      <c r="K10" s="2"/>
      <c r="L10" s="2"/>
      <c r="M10" s="3"/>
      <c r="N10" s="3"/>
      <c r="O10" s="3"/>
      <c r="P10" s="3"/>
      <c r="Q10" s="3"/>
      <c r="R10" s="3"/>
      <c r="S10" s="3"/>
      <c r="T10" s="3"/>
      <c r="U10" s="3"/>
      <c r="V10" s="2"/>
      <c r="W10" s="2"/>
      <c r="X10" s="2"/>
    </row>
    <row r="11" spans="10:24" x14ac:dyDescent="0.25">
      <c r="J11" s="2"/>
      <c r="K11" s="2"/>
      <c r="L11" s="2"/>
      <c r="M11" s="3"/>
      <c r="N11" s="3"/>
      <c r="O11" s="3"/>
      <c r="P11" s="3"/>
      <c r="Q11" s="3"/>
      <c r="R11" s="3"/>
      <c r="S11" s="3"/>
      <c r="T11" s="3"/>
      <c r="U11" s="3"/>
      <c r="V11" s="2"/>
      <c r="W11" s="2"/>
      <c r="X11" s="2"/>
    </row>
    <row r="12" spans="10:24" x14ac:dyDescent="0.25"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0:24" x14ac:dyDescent="0.25"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9" spans="11:21" x14ac:dyDescent="0.25">
      <c r="L19" s="2"/>
      <c r="M19" s="2"/>
      <c r="N19" s="2"/>
      <c r="O19" s="2"/>
      <c r="P19" s="2"/>
      <c r="Q19" s="2"/>
      <c r="R19" s="2"/>
      <c r="S19" s="2"/>
      <c r="T19" s="2"/>
    </row>
    <row r="20" spans="11:21" x14ac:dyDescent="0.25">
      <c r="L20" s="2"/>
      <c r="M20" s="2"/>
      <c r="N20" s="2"/>
      <c r="O20" s="2"/>
      <c r="P20" s="2"/>
      <c r="Q20" s="2"/>
      <c r="R20" s="2"/>
      <c r="S20" s="2"/>
      <c r="T20" s="2"/>
    </row>
    <row r="21" spans="11:21" x14ac:dyDescent="0.25">
      <c r="K21" s="2"/>
      <c r="L21" s="3"/>
      <c r="M21" s="3"/>
      <c r="N21" s="3"/>
      <c r="O21" s="3"/>
      <c r="P21" s="3"/>
      <c r="Q21" s="3"/>
      <c r="R21" s="3"/>
      <c r="S21" s="3"/>
      <c r="T21" s="2"/>
      <c r="U21" s="3"/>
    </row>
    <row r="22" spans="11:21" ht="16.5" customHeight="1" x14ac:dyDescent="0.25">
      <c r="K22" s="2"/>
      <c r="L22" s="3"/>
      <c r="M22" s="3"/>
      <c r="N22" s="3"/>
      <c r="O22" s="3"/>
      <c r="P22" s="3"/>
      <c r="Q22" s="3"/>
      <c r="R22" s="3"/>
      <c r="S22" s="3"/>
      <c r="T22" s="2"/>
      <c r="U22" s="2"/>
    </row>
    <row r="23" spans="11:21" ht="17.25" customHeight="1" x14ac:dyDescent="0.25">
      <c r="K23" s="2"/>
      <c r="L23" s="3"/>
      <c r="M23" s="3"/>
      <c r="N23" s="3" t="s">
        <v>49</v>
      </c>
      <c r="O23" s="3" t="s">
        <v>50</v>
      </c>
      <c r="P23" s="3" t="s">
        <v>51</v>
      </c>
      <c r="Q23" s="3" t="s">
        <v>11</v>
      </c>
      <c r="R23" s="3" t="s">
        <v>52</v>
      </c>
      <c r="S23" s="3"/>
      <c r="T23" s="2"/>
      <c r="U23" s="2"/>
    </row>
    <row r="24" spans="11:21" ht="16.5" customHeight="1" x14ac:dyDescent="0.25">
      <c r="K24" s="2"/>
      <c r="L24" s="3"/>
      <c r="M24" s="3"/>
      <c r="N24" s="22">
        <v>6</v>
      </c>
      <c r="O24" s="22">
        <v>1</v>
      </c>
      <c r="P24" s="22">
        <v>0</v>
      </c>
      <c r="Q24" s="22">
        <v>1</v>
      </c>
      <c r="R24" s="22">
        <v>2</v>
      </c>
      <c r="S24" s="3"/>
      <c r="T24" s="2"/>
      <c r="U24" s="2"/>
    </row>
    <row r="25" spans="11:21" x14ac:dyDescent="0.25">
      <c r="K25" s="2"/>
      <c r="L25" s="3"/>
      <c r="M25" s="3"/>
      <c r="N25" s="3"/>
      <c r="O25" s="3"/>
      <c r="P25" s="3"/>
      <c r="Q25" s="3"/>
      <c r="R25" s="3"/>
      <c r="S25" s="3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33" t="s">
        <v>54</v>
      </c>
      <c r="C42" s="34"/>
      <c r="D42" s="34"/>
      <c r="E42" s="34"/>
      <c r="F42" s="34"/>
      <c r="G42" s="34"/>
      <c r="H42" s="34"/>
      <c r="I42" s="34"/>
      <c r="J42" s="35"/>
    </row>
    <row r="43" spans="2:10" x14ac:dyDescent="0.25">
      <c r="B43" s="8"/>
      <c r="C43" s="41" t="s">
        <v>17</v>
      </c>
      <c r="D43" s="41"/>
      <c r="E43" s="41" t="s">
        <v>18</v>
      </c>
      <c r="F43" s="41"/>
      <c r="G43" s="42" t="s">
        <v>19</v>
      </c>
      <c r="H43" s="42"/>
      <c r="I43" s="41" t="s">
        <v>18</v>
      </c>
      <c r="J43" s="43"/>
    </row>
    <row r="44" spans="2:10" ht="120" x14ac:dyDescent="0.25">
      <c r="B44" s="11" t="s">
        <v>53</v>
      </c>
      <c r="C44" s="45">
        <v>28</v>
      </c>
      <c r="D44" s="45"/>
      <c r="E44" s="47">
        <v>0.7</v>
      </c>
      <c r="F44" s="47"/>
      <c r="G44" s="51">
        <v>12</v>
      </c>
      <c r="H44" s="51"/>
      <c r="I44" s="47">
        <v>0.3</v>
      </c>
      <c r="J44" s="53"/>
    </row>
    <row r="45" spans="2:10" ht="48" x14ac:dyDescent="0.25">
      <c r="B45" s="12" t="s">
        <v>55</v>
      </c>
      <c r="C45" s="44">
        <v>30</v>
      </c>
      <c r="D45" s="44"/>
      <c r="E45" s="48">
        <v>0.75</v>
      </c>
      <c r="F45" s="48"/>
      <c r="G45" s="50">
        <v>10</v>
      </c>
      <c r="H45" s="50"/>
      <c r="I45" s="48">
        <v>0.25</v>
      </c>
      <c r="J45" s="54"/>
    </row>
    <row r="46" spans="2:10" ht="24" x14ac:dyDescent="0.25">
      <c r="B46" s="11" t="s">
        <v>56</v>
      </c>
      <c r="C46" s="45">
        <v>36</v>
      </c>
      <c r="D46" s="45"/>
      <c r="E46" s="47">
        <v>0.9</v>
      </c>
      <c r="F46" s="47"/>
      <c r="G46" s="51">
        <v>4</v>
      </c>
      <c r="H46" s="51"/>
      <c r="I46" s="47">
        <v>0.1</v>
      </c>
      <c r="J46" s="53"/>
    </row>
    <row r="47" spans="2:10" ht="24" x14ac:dyDescent="0.25">
      <c r="B47" s="21" t="s">
        <v>57</v>
      </c>
      <c r="C47" s="46">
        <v>30</v>
      </c>
      <c r="D47" s="46"/>
      <c r="E47" s="49">
        <v>0.75</v>
      </c>
      <c r="F47" s="49"/>
      <c r="G47" s="52">
        <v>10</v>
      </c>
      <c r="H47" s="52"/>
      <c r="I47" s="49">
        <v>0.25</v>
      </c>
      <c r="J47" s="55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1:22" x14ac:dyDescent="0.25"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1:22" x14ac:dyDescent="0.25">
      <c r="K52" s="2"/>
      <c r="L52" s="2"/>
      <c r="M52" s="3"/>
      <c r="N52" s="3" t="s">
        <v>58</v>
      </c>
      <c r="O52" s="3" t="s">
        <v>59</v>
      </c>
      <c r="P52" s="3" t="s">
        <v>60</v>
      </c>
      <c r="Q52" s="3" t="s">
        <v>61</v>
      </c>
      <c r="R52" s="3"/>
      <c r="S52" s="2"/>
      <c r="T52" s="2"/>
      <c r="U52" s="2"/>
      <c r="V52" s="2"/>
    </row>
    <row r="53" spans="11:22" x14ac:dyDescent="0.25">
      <c r="K53" s="2"/>
      <c r="L53" s="2"/>
      <c r="M53" s="3"/>
      <c r="N53" s="22">
        <v>8</v>
      </c>
      <c r="O53" s="22">
        <v>1</v>
      </c>
      <c r="P53" s="22">
        <v>8</v>
      </c>
      <c r="Q53" s="22">
        <v>13</v>
      </c>
      <c r="R53" s="5"/>
      <c r="S53" s="2"/>
      <c r="T53" s="2"/>
      <c r="U53" s="2"/>
      <c r="V53" s="2"/>
    </row>
    <row r="54" spans="11:22" x14ac:dyDescent="0.25">
      <c r="K54" s="2"/>
      <c r="L54" s="2"/>
      <c r="M54" s="3"/>
      <c r="N54" s="3"/>
      <c r="O54" s="3"/>
      <c r="P54" s="3"/>
      <c r="Q54" s="3"/>
      <c r="R54" s="3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2"/>
      <c r="M71" s="3"/>
      <c r="N71" s="3"/>
      <c r="O71" s="3"/>
      <c r="P71" s="3"/>
      <c r="Q71" s="3"/>
      <c r="R71" s="3"/>
      <c r="S71" s="3"/>
      <c r="T71" s="3"/>
    </row>
    <row r="72" spans="12:20" x14ac:dyDescent="0.25">
      <c r="L72" s="2"/>
      <c r="M72" s="3"/>
      <c r="N72" s="3" t="s">
        <v>62</v>
      </c>
      <c r="O72" s="3" t="s">
        <v>63</v>
      </c>
      <c r="P72" s="3" t="s">
        <v>64</v>
      </c>
      <c r="Q72" s="3" t="s">
        <v>65</v>
      </c>
      <c r="R72" s="3" t="s">
        <v>66</v>
      </c>
      <c r="S72" s="3"/>
      <c r="T72" s="3"/>
    </row>
    <row r="73" spans="12:20" x14ac:dyDescent="0.25">
      <c r="L73" s="2"/>
      <c r="M73" s="3"/>
      <c r="N73" s="3">
        <v>4</v>
      </c>
      <c r="O73" s="3">
        <v>19</v>
      </c>
      <c r="P73" s="3">
        <v>2</v>
      </c>
      <c r="Q73" s="3">
        <v>1</v>
      </c>
      <c r="R73" s="3">
        <v>3</v>
      </c>
      <c r="S73" s="3"/>
      <c r="T73" s="3"/>
    </row>
    <row r="74" spans="12:20" x14ac:dyDescent="0.25">
      <c r="L74" s="2"/>
      <c r="M74" s="3"/>
      <c r="N74" s="3"/>
      <c r="O74" s="3"/>
      <c r="P74" s="3"/>
      <c r="Q74" s="3"/>
      <c r="R74" s="3"/>
      <c r="S74" s="3"/>
      <c r="T74" s="3"/>
    </row>
    <row r="75" spans="12:20" x14ac:dyDescent="0.25">
      <c r="L75" s="2"/>
      <c r="M75" s="3"/>
      <c r="N75" s="3"/>
      <c r="O75" s="3"/>
      <c r="P75" s="3"/>
      <c r="Q75" s="3"/>
      <c r="R75" s="3"/>
      <c r="S75" s="3"/>
      <c r="T75" s="3"/>
    </row>
    <row r="76" spans="12:20" x14ac:dyDescent="0.25">
      <c r="L76" s="2"/>
      <c r="M76" s="2"/>
      <c r="N76" s="2"/>
      <c r="O76" s="2"/>
      <c r="P76" s="2"/>
      <c r="Q76" s="2"/>
      <c r="R76" s="2"/>
      <c r="S76" s="2"/>
      <c r="T76" s="2"/>
    </row>
    <row r="91" spans="11:20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1:20" x14ac:dyDescent="0.25">
      <c r="K92" s="2"/>
      <c r="L92" s="2"/>
      <c r="M92" s="2"/>
      <c r="N92" s="2"/>
      <c r="O92" s="2"/>
      <c r="P92" s="2"/>
      <c r="Q92" s="2"/>
      <c r="R92" s="2"/>
      <c r="S92" s="3"/>
      <c r="T92" s="2"/>
    </row>
    <row r="93" spans="11:20" x14ac:dyDescent="0.25">
      <c r="K93" s="2"/>
      <c r="L93" s="2"/>
      <c r="M93" s="2"/>
      <c r="N93" s="2"/>
      <c r="O93" s="2"/>
      <c r="P93" s="2"/>
      <c r="Q93" s="2"/>
      <c r="R93" s="2"/>
      <c r="S93" s="3"/>
      <c r="T93" s="2"/>
    </row>
    <row r="94" spans="11:20" x14ac:dyDescent="0.25">
      <c r="K94" s="2"/>
      <c r="L94" s="2"/>
      <c r="M94" s="3"/>
      <c r="N94" s="3" t="s">
        <v>67</v>
      </c>
      <c r="O94" s="3" t="s">
        <v>68</v>
      </c>
      <c r="P94" s="3" t="s">
        <v>69</v>
      </c>
      <c r="Q94" s="3" t="s">
        <v>70</v>
      </c>
      <c r="R94" s="2"/>
      <c r="S94" s="3"/>
      <c r="T94" s="2"/>
    </row>
    <row r="95" spans="11:20" x14ac:dyDescent="0.25">
      <c r="K95" s="2"/>
      <c r="L95" s="2"/>
      <c r="M95" s="3"/>
      <c r="N95" s="3">
        <v>9</v>
      </c>
      <c r="O95" s="3">
        <v>8</v>
      </c>
      <c r="P95" s="3">
        <v>6</v>
      </c>
      <c r="Q95" s="3">
        <v>3</v>
      </c>
      <c r="R95" s="2"/>
      <c r="S95" s="3"/>
      <c r="T95" s="2"/>
    </row>
    <row r="96" spans="11:20" x14ac:dyDescent="0.25">
      <c r="K96" s="2"/>
      <c r="L96" s="2"/>
      <c r="M96" s="3"/>
      <c r="N96" s="3"/>
      <c r="O96" s="3"/>
      <c r="P96" s="3"/>
      <c r="Q96" s="3"/>
      <c r="R96" s="2"/>
      <c r="S96" s="3"/>
      <c r="T96" s="2"/>
    </row>
    <row r="97" spans="11:20" x14ac:dyDescent="0.25">
      <c r="K97" s="2"/>
      <c r="L97" s="2"/>
      <c r="M97" s="2"/>
      <c r="N97" s="2"/>
      <c r="O97" s="2"/>
      <c r="P97" s="2"/>
      <c r="Q97" s="2"/>
      <c r="R97" s="2"/>
      <c r="S97" s="3"/>
      <c r="T97" s="2"/>
    </row>
    <row r="98" spans="11:20" x14ac:dyDescent="0.25">
      <c r="K98" s="2"/>
      <c r="L98" s="2"/>
      <c r="M98" s="3"/>
      <c r="N98" s="3"/>
      <c r="O98" s="3"/>
      <c r="P98" s="3"/>
      <c r="Q98" s="3"/>
      <c r="R98" s="3"/>
      <c r="S98" s="3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G45:H45"/>
    <mergeCell ref="G46:H46"/>
    <mergeCell ref="G47:H47"/>
    <mergeCell ref="I44:J44"/>
    <mergeCell ref="I45:J45"/>
    <mergeCell ref="I46:J46"/>
    <mergeCell ref="I47:J47"/>
    <mergeCell ref="G44:H44"/>
    <mergeCell ref="C45:D45"/>
    <mergeCell ref="C46:D46"/>
    <mergeCell ref="C47:D47"/>
    <mergeCell ref="E44:F44"/>
    <mergeCell ref="E45:F45"/>
    <mergeCell ref="E46:F46"/>
    <mergeCell ref="E47:F47"/>
    <mergeCell ref="C44:D44"/>
    <mergeCell ref="C43:D43"/>
    <mergeCell ref="E43:F43"/>
    <mergeCell ref="G43:H43"/>
    <mergeCell ref="I43:J43"/>
    <mergeCell ref="B42:J42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2012-11-28T11:42:24Z</dcterms:modified>
</cp:coreProperties>
</file>