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<sst xmlns="http://schemas.openxmlformats.org/spreadsheetml/2006/main" count="124" uniqueCount="74">
  <si>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</si>
  <si>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</si>
  <si>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</si>
  <si>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</si>
  <si>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</si>
  <si>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</si>
  <si>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</si>
  <si>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</si>
  <si>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</si>
  <si>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</si>
  <si>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</si>
  <si>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</si>
  <si>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</si>
  <si>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</si>
  <si>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</si>
  <si>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</si>
  <si>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</si>
  <si>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</si>
  <si>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</si>
  <si>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</si>
  <si>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</si>
  <si>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</si>
  <si>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</si>
  <si>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</si>
  <si>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</si>
  <si>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</si>
  <si>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</si>
  <si>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</si>
  <si>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</si>
  <si>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</si>
  <si>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</si>
  <si>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</si>
  <si>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</si>
  <si>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</si>
  <si>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</si>
  <si>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</si>
  <si>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</si>
  <si>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</si>
  <si>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</si>
  <si>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</si>
  <si>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</si>
  <si>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</si>
  <si>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</si>
  <si>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</si>
  <si>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</si>
  <si>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</si>
  <si>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</si>
  <si>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</si>
  <si>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</si>
  <si>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</si>
  <si>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</si>
  <si>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</si>
  <si>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</si>
  <si>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</si>
  <si>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</si>
  <si>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</si>
  <si>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</si>
  <si>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</si>
  <si>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</si>
  <si>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</si>
  <si>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</si>
  <si>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</si>
  <si>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</si>
  <si>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</si>
  <si>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</si>
  <si>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</si>
  <si>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</si>
  <si>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</si>
  <si>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</si>
  <si>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</si>
  <si>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</si>
  <si>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 A través del departament o de l'institut 
</t>
    </r>
    <r>
      <rPr>
        <i/>
        <sz val="9"/>
        <color theme="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</si>
  <si>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</si>
  <si>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3"/>
        <rFont val="Calibri"/>
        <family val="2"/>
        <scheme val="minor"/>
      </rPr>
      <t xml:space="preserve">Por otros medios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</si>
</sst>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9"/>
      <color theme="3"/>
      <name val="Calibri"/>
      <family val="2"/>
      <scheme val="minor"/>
    </font>
    <font>
      <i/>
      <sz val="9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0" fontId="0" fillId="0" borderId="0" xfId="0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10" fontId="12" fillId="3" borderId="5" xfId="1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10" fontId="12" fillId="4" borderId="5" xfId="1" applyNumberFormat="1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/>
    </xf>
    <xf numFmtId="10" fontId="12" fillId="4" borderId="7" xfId="1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 wrapText="1"/>
    </xf>
    <xf numFmtId="10" fontId="12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.1412253143923084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</c:v>
                </c:pt>
                <c:pt idx="1">
                  <c:v>0.66700000000000004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151436512957948E-2"/>
                  <c:y val="-6.1788105755073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074757185181283E-2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914847153359799"/>
                  <c:y val="-6.50345048332373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0.66700000000000004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64622976"/>
        <c:axId val="64624512"/>
      </c:barChart>
      <c:catAx>
        <c:axId val="64622976"/>
        <c:scaling>
          <c:orientation val="maxMin"/>
        </c:scaling>
        <c:delete val="1"/>
        <c:axPos val="l"/>
        <c:majorTickMark val="out"/>
        <c:minorTickMark val="none"/>
        <c:tickLblPos val="none"/>
        <c:crossAx val="64624512"/>
        <c:crosses val="autoZero"/>
        <c:auto val="1"/>
        <c:lblAlgn val="ctr"/>
        <c:lblOffset val="100"/>
        <c:noMultiLvlLbl val="0"/>
      </c:catAx>
      <c:valAx>
        <c:axId val="6462451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4622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3.3333333333333335</c:v>
                </c:pt>
                <c:pt idx="1">
                  <c:v>3.6666666666666665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74999296"/>
        <c:axId val="75000832"/>
      </c:barChart>
      <c:catAx>
        <c:axId val="749992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5000832"/>
        <c:crosses val="autoZero"/>
        <c:auto val="1"/>
        <c:lblAlgn val="ctr"/>
        <c:lblOffset val="100"/>
        <c:noMultiLvlLbl val="0"/>
      </c:catAx>
      <c:valAx>
        <c:axId val="7500083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74999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74364007823121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049861495845E-2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2049861495845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0.14299999999999999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1.8467220683287165E-3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0.1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773776546629799E-2"/>
                  <c:y val="-4.4526512108064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467075272100682E-2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5400207937996672E-3"/>
                  <c:y val="-4.70002288674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0.14299999999999999</c:v>
                </c:pt>
                <c:pt idx="2">
                  <c:v>0.1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856966286416417E-2"/>
                  <c:y val="-4.6993411537843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456147621436517E-2"/>
                  <c:y val="-4.6993021976149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836208839546027"/>
                  <c:y val="-4.6991268948524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0.42899999999999999</c:v>
                </c:pt>
                <c:pt idx="1">
                  <c:v>0.42899999999999999</c:v>
                </c:pt>
                <c:pt idx="2">
                  <c:v>0.6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012250892461159E-2"/>
                  <c:y val="-4.6992632414454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857089885925061E-2"/>
                  <c:y val="-4.6996917593093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9988003577115188E-2"/>
                  <c:y val="-4.70002288674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0.28599999999999998</c:v>
                </c:pt>
                <c:pt idx="1">
                  <c:v>0.28599999999999998</c:v>
                </c:pt>
                <c:pt idx="2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75632640"/>
        <c:axId val="75634176"/>
      </c:barChart>
      <c:catAx>
        <c:axId val="756326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5634176"/>
        <c:crosses val="autoZero"/>
        <c:auto val="1"/>
        <c:lblAlgn val="ctr"/>
        <c:lblOffset val="100"/>
        <c:noMultiLvlLbl val="0"/>
      </c:catAx>
      <c:valAx>
        <c:axId val="756341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5632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</c:v>
                </c:pt>
                <c:pt idx="1">
                  <c:v>4</c:v>
                </c:pt>
                <c:pt idx="2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75668096"/>
        <c:axId val="75678080"/>
      </c:barChart>
      <c:catAx>
        <c:axId val="756680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5678080"/>
        <c:crosses val="autoZero"/>
        <c:auto val="1"/>
        <c:lblAlgn val="ctr"/>
        <c:lblOffset val="100"/>
        <c:noMultiLvlLbl val="0"/>
      </c:catAx>
      <c:valAx>
        <c:axId val="75678080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75668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140198840436203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1281181865464454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0.3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537047567675221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0.3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661481855916207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75522048"/>
        <c:axId val="75523584"/>
      </c:barChart>
      <c:catAx>
        <c:axId val="75522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75523584"/>
        <c:crosses val="autoZero"/>
        <c:auto val="1"/>
        <c:lblAlgn val="ctr"/>
        <c:lblOffset val="100"/>
        <c:noMultiLvlLbl val="0"/>
      </c:catAx>
      <c:valAx>
        <c:axId val="7552358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75522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2.67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75762304"/>
        <c:axId val="75768192"/>
      </c:barChart>
      <c:catAx>
        <c:axId val="75762304"/>
        <c:scaling>
          <c:orientation val="minMax"/>
        </c:scaling>
        <c:delete val="1"/>
        <c:axPos val="l"/>
        <c:majorTickMark val="out"/>
        <c:minorTickMark val="none"/>
        <c:tickLblPos val="none"/>
        <c:crossAx val="75768192"/>
        <c:crosses val="autoZero"/>
        <c:auto val="1"/>
        <c:lblAlgn val="ctr"/>
        <c:lblOffset val="100"/>
        <c:noMultiLvlLbl val="0"/>
      </c:catAx>
      <c:valAx>
        <c:axId val="75768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5762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78279040"/>
        <c:axId val="78280576"/>
      </c:barChart>
      <c:catAx>
        <c:axId val="78279040"/>
        <c:scaling>
          <c:orientation val="maxMin"/>
        </c:scaling>
        <c:delete val="1"/>
        <c:axPos val="l"/>
        <c:majorTickMark val="out"/>
        <c:minorTickMark val="none"/>
        <c:tickLblPos val="none"/>
        <c:crossAx val="78280576"/>
        <c:crosses val="autoZero"/>
        <c:auto val="1"/>
        <c:lblAlgn val="ctr"/>
        <c:lblOffset val="100"/>
        <c:noMultiLvlLbl val="0"/>
      </c:catAx>
      <c:valAx>
        <c:axId val="782805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8279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56736"/>
        <c:axId val="77158272"/>
      </c:barChart>
      <c:catAx>
        <c:axId val="77156736"/>
        <c:scaling>
          <c:orientation val="maxMin"/>
        </c:scaling>
        <c:delete val="1"/>
        <c:axPos val="l"/>
        <c:majorTickMark val="out"/>
        <c:minorTickMark val="none"/>
        <c:tickLblPos val="none"/>
        <c:crossAx val="77158272"/>
        <c:crosses val="autoZero"/>
        <c:auto val="1"/>
        <c:lblAlgn val="ctr"/>
        <c:lblOffset val="100"/>
        <c:noMultiLvlLbl val="0"/>
      </c:catAx>
      <c:valAx>
        <c:axId val="771582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7156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92576"/>
        <c:axId val="77194368"/>
      </c:barChart>
      <c:catAx>
        <c:axId val="77192576"/>
        <c:scaling>
          <c:orientation val="maxMin"/>
        </c:scaling>
        <c:delete val="1"/>
        <c:axPos val="l"/>
        <c:majorTickMark val="out"/>
        <c:minorTickMark val="none"/>
        <c:tickLblPos val="none"/>
        <c:crossAx val="77194368"/>
        <c:crosses val="autoZero"/>
        <c:auto val="1"/>
        <c:lblAlgn val="ctr"/>
        <c:lblOffset val="100"/>
        <c:noMultiLvlLbl val="0"/>
      </c:catAx>
      <c:valAx>
        <c:axId val="771943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7192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888320"/>
        <c:axId val="78894208"/>
      </c:barChart>
      <c:catAx>
        <c:axId val="78888320"/>
        <c:scaling>
          <c:orientation val="maxMin"/>
        </c:scaling>
        <c:delete val="1"/>
        <c:axPos val="l"/>
        <c:majorTickMark val="out"/>
        <c:minorTickMark val="none"/>
        <c:tickLblPos val="none"/>
        <c:crossAx val="78894208"/>
        <c:crosses val="autoZero"/>
        <c:auto val="1"/>
        <c:lblAlgn val="ctr"/>
        <c:lblOffset val="100"/>
        <c:noMultiLvlLbl val="0"/>
      </c:catAx>
      <c:valAx>
        <c:axId val="788942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8888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731520"/>
        <c:axId val="78741504"/>
      </c:barChart>
      <c:catAx>
        <c:axId val="78731520"/>
        <c:scaling>
          <c:orientation val="maxMin"/>
        </c:scaling>
        <c:delete val="1"/>
        <c:axPos val="l"/>
        <c:majorTickMark val="out"/>
        <c:minorTickMark val="none"/>
        <c:tickLblPos val="none"/>
        <c:crossAx val="78741504"/>
        <c:crosses val="autoZero"/>
        <c:auto val="1"/>
        <c:lblAlgn val="ctr"/>
        <c:lblOffset val="100"/>
        <c:noMultiLvlLbl val="0"/>
      </c:catAx>
      <c:valAx>
        <c:axId val="787415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8731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3.5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74723712"/>
        <c:axId val="74725248"/>
      </c:barChart>
      <c:catAx>
        <c:axId val="74723712"/>
        <c:scaling>
          <c:orientation val="maxMin"/>
        </c:scaling>
        <c:delete val="1"/>
        <c:axPos val="l"/>
        <c:majorTickMark val="out"/>
        <c:minorTickMark val="none"/>
        <c:tickLblPos val="none"/>
        <c:crossAx val="74725248"/>
        <c:crosses val="autoZero"/>
        <c:auto val="1"/>
        <c:lblAlgn val="ctr"/>
        <c:lblOffset val="100"/>
        <c:noMultiLvlLbl val="0"/>
      </c:catAx>
      <c:valAx>
        <c:axId val="74725248"/>
        <c:scaling>
          <c:orientation val="minMax"/>
          <c:max val="5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74723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74768384"/>
        <c:axId val="74769920"/>
      </c:barChart>
      <c:catAx>
        <c:axId val="747683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769920"/>
        <c:crosses val="autoZero"/>
        <c:auto val="1"/>
        <c:lblAlgn val="ctr"/>
        <c:lblOffset val="100"/>
        <c:noMultiLvlLbl val="0"/>
      </c:catAx>
      <c:valAx>
        <c:axId val="7476992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74768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.08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0.375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1357330333705E-3"/>
                  <c:y val="-5.1475977066659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04761904761905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</c:v>
                </c:pt>
                <c:pt idx="1">
                  <c:v>0</c:v>
                </c:pt>
                <c:pt idx="2">
                  <c:v>0.3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7523794525684289"/>
                  <c:y val="-5.1476787775803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619047619047619"/>
                  <c:y val="-4.7605651615581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952080989876263E-2"/>
                  <c:y val="-5.08296392020027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0.7</c:v>
                </c:pt>
                <c:pt idx="1">
                  <c:v>0.5</c:v>
                </c:pt>
                <c:pt idx="2">
                  <c:v>0.3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844169478815151E-2"/>
                  <c:y val="-4.89062317590442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019422572178477E-2"/>
                  <c:y val="-4.8902380890612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2324259467566552E-2"/>
                  <c:y val="-5.1251815988481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0.2</c:v>
                </c:pt>
                <c:pt idx="1">
                  <c:v>0.125</c:v>
                </c:pt>
                <c:pt idx="2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74801152"/>
        <c:axId val="74802688"/>
      </c:barChart>
      <c:catAx>
        <c:axId val="748011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802688"/>
        <c:crosses val="autoZero"/>
        <c:auto val="1"/>
        <c:lblAlgn val="ctr"/>
        <c:lblOffset val="100"/>
        <c:noMultiLvlLbl val="0"/>
      </c:catAx>
      <c:valAx>
        <c:axId val="748026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48011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74867840"/>
        <c:axId val="74869376"/>
      </c:barChart>
      <c:catAx>
        <c:axId val="748678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869376"/>
        <c:crosses val="autoZero"/>
        <c:auto val="1"/>
        <c:lblAlgn val="ctr"/>
        <c:lblOffset val="100"/>
        <c:noMultiLvlLbl val="0"/>
      </c:catAx>
      <c:valAx>
        <c:axId val="74869376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74867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0.125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84397163120567E-2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33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562647754137114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6737588652482268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0.125</c:v>
                </c:pt>
                <c:pt idx="4">
                  <c:v>0.28599999999999998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479917847148539E-2"/>
                  <c:y val="-4.5617956819071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32184806686456E-2"/>
                  <c:y val="-4.4442103996649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60835303388495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7336237225665942E-2"/>
                  <c:y val="-4.4442437288266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</c:v>
                </c:pt>
                <c:pt idx="1">
                  <c:v>0.125</c:v>
                </c:pt>
                <c:pt idx="2">
                  <c:v>0.125</c:v>
                </c:pt>
                <c:pt idx="3">
                  <c:v>0.125</c:v>
                </c:pt>
                <c:pt idx="4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6051264868487186E-2"/>
                  <c:y val="-4.5617790173263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378250591016664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8132722771355697"/>
                  <c:y val="-4.5619123339728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8857368006304178E-2"/>
                  <c:y val="-4.4441937350841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0.25</c:v>
                </c:pt>
                <c:pt idx="1">
                  <c:v>0.375</c:v>
                </c:pt>
                <c:pt idx="2">
                  <c:v>0.75</c:v>
                </c:pt>
                <c:pt idx="3">
                  <c:v>0.25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456525381135868"/>
                  <c:y val="-4.5618956693920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02671829141924E-2"/>
                  <c:y val="-4.65581724687460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166936579736044E-2"/>
                  <c:y val="-4.4441604059225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519728473657116"/>
                  <c:y val="-4.5618456756495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205984003772578"/>
                  <c:y val="-4.669165576108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</c:v>
                </c:pt>
                <c:pt idx="1">
                  <c:v>0.125</c:v>
                </c:pt>
                <c:pt idx="2">
                  <c:v>0.125</c:v>
                </c:pt>
                <c:pt idx="3">
                  <c:v>0.5</c:v>
                </c:pt>
                <c:pt idx="4">
                  <c:v>0.57099999999999995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30176"/>
        <c:axId val="74552448"/>
      </c:barChart>
      <c:catAx>
        <c:axId val="745301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552448"/>
        <c:crosses val="autoZero"/>
        <c:auto val="1"/>
        <c:lblAlgn val="ctr"/>
        <c:lblOffset val="100"/>
        <c:noMultiLvlLbl val="0"/>
      </c:catAx>
      <c:valAx>
        <c:axId val="745524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4530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2.5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12128"/>
        <c:axId val="58922112"/>
      </c:barChart>
      <c:catAx>
        <c:axId val="589121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58922112"/>
        <c:crosses val="autoZero"/>
        <c:auto val="1"/>
        <c:lblAlgn val="ctr"/>
        <c:lblOffset val="100"/>
        <c:noMultiLvlLbl val="0"/>
      </c:catAx>
      <c:valAx>
        <c:axId val="5892211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58912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0.33333333333333331</c:v>
                </c:pt>
                <c:pt idx="1">
                  <c:v>0.222</c:v>
                </c:pt>
                <c:pt idx="2">
                  <c:v>0.111</c:v>
                </c:pt>
                <c:pt idx="3">
                  <c:v>0.125</c:v>
                </c:pt>
                <c:pt idx="4">
                  <c:v>0.16700000000000001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0.44444444444444442</c:v>
                </c:pt>
                <c:pt idx="1">
                  <c:v>0.111</c:v>
                </c:pt>
                <c:pt idx="2">
                  <c:v>0.33300000000000002</c:v>
                </c:pt>
                <c:pt idx="3">
                  <c:v>0.125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0.1111111111111111</c:v>
                </c:pt>
                <c:pt idx="1">
                  <c:v>0.44400000000000001</c:v>
                </c:pt>
                <c:pt idx="2">
                  <c:v>0.111</c:v>
                </c:pt>
                <c:pt idx="3">
                  <c:v>0.375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0.1111111111111111</c:v>
                </c:pt>
                <c:pt idx="1">
                  <c:v>0.222</c:v>
                </c:pt>
                <c:pt idx="2">
                  <c:v>0.44400000000000001</c:v>
                </c:pt>
                <c:pt idx="3">
                  <c:v>0.25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0.125</c:v>
                </c:pt>
                <c:pt idx="4">
                  <c:v>0.83299999999999996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668672"/>
        <c:axId val="74695040"/>
      </c:barChart>
      <c:catAx>
        <c:axId val="746686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74695040"/>
        <c:crosses val="autoZero"/>
        <c:auto val="1"/>
        <c:lblAlgn val="ctr"/>
        <c:lblOffset val="100"/>
        <c:noMultiLvlLbl val="0"/>
      </c:catAx>
      <c:valAx>
        <c:axId val="746950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46686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3143353620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070033420357313E-2"/>
                  <c:y val="-4.1052947560440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0.111</c:v>
                </c:pt>
                <c:pt idx="1">
                  <c:v>0</c:v>
                </c:pt>
                <c:pt idx="2">
                  <c:v>0</c:v>
                </c:pt>
                <c:pt idx="3">
                  <c:v>0.16700000000000001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947357515215158E-2"/>
                  <c:y val="-4.1053563319247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420766898636978E-2"/>
                  <c:y val="-4.300844359264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894721937460708E-2"/>
                  <c:y val="-4.105371725894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982454346946493"/>
                  <c:y val="-4.3007673894135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0.3</c:v>
                </c:pt>
                <c:pt idx="2">
                  <c:v>0.33300000000000002</c:v>
                </c:pt>
                <c:pt idx="3">
                  <c:v>0.5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94721937460708E-2"/>
                  <c:y val="-4.30064423765211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75428902413475E-2"/>
                  <c:y val="-4.3008289652942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5614028786568755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069895279749235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0.3</c:v>
                </c:pt>
                <c:pt idx="2">
                  <c:v>0.222</c:v>
                </c:pt>
                <c:pt idx="3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6161203735156274E-2"/>
                  <c:y val="-4.30052108589065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9256375292668272E-2"/>
                  <c:y val="-4.30053647986083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175354168344499"/>
                  <c:y val="-4.10503305855096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7326698808302418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0.222</c:v>
                </c:pt>
                <c:pt idx="1">
                  <c:v>0.4</c:v>
                </c:pt>
                <c:pt idx="2">
                  <c:v>0.44400000000000001</c:v>
                </c:pt>
                <c:pt idx="3">
                  <c:v>0.16700000000000001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60382208"/>
        <c:axId val="60416768"/>
      </c:barChart>
      <c:catAx>
        <c:axId val="603822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0416768"/>
        <c:crosses val="autoZero"/>
        <c:auto val="1"/>
        <c:lblAlgn val="ctr"/>
        <c:lblOffset val="100"/>
        <c:noMultiLvlLbl val="0"/>
      </c:catAx>
      <c:valAx>
        <c:axId val="6041676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60382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85725</xdr:rowOff>
    </xdr:from>
    <xdr:to>
      <xdr:col>10</xdr:col>
      <xdr:colOff>200026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2,3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4,1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X71" sqref="X71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2" t="s">
        <v>65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8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4" t="s">
        <v>68</v>
      </c>
      <c r="M8" s="35">
        <v>0</v>
      </c>
      <c r="N8" s="35">
        <v>0</v>
      </c>
      <c r="O8" s="35">
        <v>0.33300000000000002</v>
      </c>
      <c r="P8" s="35">
        <v>0.66700000000000004</v>
      </c>
      <c r="Q8" s="35">
        <v>0</v>
      </c>
      <c r="R8" s="36">
        <f>(0*1+0*2+1*3+2*4+0*5)/3</f>
        <v>3.6666666666666665</v>
      </c>
      <c r="S8" s="3"/>
      <c r="T8" s="2"/>
    </row>
    <row r="9" spans="1:20" x14ac:dyDescent="0.25">
      <c r="K9" s="2"/>
      <c r="L9" s="3" t="s">
        <v>0</v>
      </c>
      <c r="M9" s="35">
        <v>0</v>
      </c>
      <c r="N9" s="35">
        <v>0.66700000000000004</v>
      </c>
      <c r="O9" s="35">
        <v>0.33300000000000002</v>
      </c>
      <c r="P9" s="35">
        <v>0</v>
      </c>
      <c r="Q9" s="35">
        <v>0</v>
      </c>
      <c r="R9" s="36">
        <f>(0*1+2*2+1*3+0*4+0*5)/3</f>
        <v>2.3333333333333335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34" t="s">
        <v>69</v>
      </c>
      <c r="N31" s="35">
        <v>0</v>
      </c>
      <c r="O31" s="35">
        <v>0</v>
      </c>
      <c r="P31" s="35">
        <v>0.5</v>
      </c>
      <c r="Q31" s="35">
        <v>0.5</v>
      </c>
      <c r="R31" s="35">
        <v>0</v>
      </c>
      <c r="S31" s="36">
        <f>(0*1+0*2+1*3+1*4+0*5)/2</f>
        <v>3.5</v>
      </c>
      <c r="T31" s="2"/>
      <c r="U31" s="2"/>
    </row>
    <row r="32" spans="11:21" x14ac:dyDescent="0.25">
      <c r="K32" s="2"/>
      <c r="L32" s="2"/>
      <c r="M32" s="3" t="s">
        <v>0</v>
      </c>
      <c r="N32" s="35">
        <v>0</v>
      </c>
      <c r="O32" s="35">
        <v>1</v>
      </c>
      <c r="P32" s="35">
        <v>0</v>
      </c>
      <c r="Q32" s="35">
        <v>0</v>
      </c>
      <c r="R32" s="35">
        <v>0</v>
      </c>
      <c r="S32" s="36">
        <f>(0*1+2*2+0*3+0*4+0*5)/2</f>
        <v>2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3"/>
      <c r="O43" s="3"/>
      <c r="P43" s="3"/>
      <c r="Q43" s="3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38">
        <v>2</v>
      </c>
      <c r="P46" s="38">
        <v>0</v>
      </c>
      <c r="Q46" s="3"/>
      <c r="R46" s="2"/>
      <c r="S46" s="2"/>
    </row>
    <row r="47" spans="11:21" x14ac:dyDescent="0.25">
      <c r="M47" s="2"/>
      <c r="N47" s="3">
        <v>2</v>
      </c>
      <c r="O47" s="38">
        <v>1</v>
      </c>
      <c r="P47" s="38">
        <v>2</v>
      </c>
      <c r="Q47" s="3"/>
      <c r="R47" s="2"/>
      <c r="S47" s="2"/>
    </row>
    <row r="48" spans="11:21" x14ac:dyDescent="0.25">
      <c r="M48" s="2"/>
      <c r="N48" s="3">
        <v>3</v>
      </c>
      <c r="O48" s="38">
        <v>1</v>
      </c>
      <c r="P48" s="38">
        <v>0</v>
      </c>
      <c r="Q48" s="3"/>
      <c r="R48" s="2"/>
      <c r="S48" s="2"/>
    </row>
    <row r="49" spans="13:19" x14ac:dyDescent="0.25">
      <c r="M49" s="2"/>
      <c r="N49" s="3">
        <v>4</v>
      </c>
      <c r="O49" s="38">
        <v>0</v>
      </c>
      <c r="P49" s="38">
        <v>2</v>
      </c>
      <c r="Q49" s="3"/>
      <c r="R49" s="2"/>
      <c r="S49" s="2"/>
    </row>
    <row r="50" spans="13:19" x14ac:dyDescent="0.25">
      <c r="M50" s="2"/>
      <c r="N50" s="3">
        <v>5</v>
      </c>
      <c r="O50" s="38">
        <v>2</v>
      </c>
      <c r="P50" s="38">
        <v>0</v>
      </c>
      <c r="Q50" s="3"/>
      <c r="R50" s="2"/>
      <c r="S50" s="2"/>
    </row>
    <row r="51" spans="13:19" x14ac:dyDescent="0.25">
      <c r="M51" s="2"/>
      <c r="N51" s="3">
        <v>6</v>
      </c>
      <c r="O51" s="38">
        <v>0</v>
      </c>
      <c r="P51" s="38">
        <v>1</v>
      </c>
      <c r="Q51" s="3"/>
      <c r="R51" s="2"/>
      <c r="S51" s="2"/>
    </row>
    <row r="52" spans="13:19" x14ac:dyDescent="0.25">
      <c r="M52" s="2"/>
      <c r="N52" s="3">
        <v>7</v>
      </c>
      <c r="O52" s="38">
        <v>0</v>
      </c>
      <c r="P52" s="38">
        <v>1</v>
      </c>
      <c r="Q52" s="3"/>
      <c r="R52" s="2"/>
      <c r="S52" s="2"/>
    </row>
    <row r="53" spans="13:19" x14ac:dyDescent="0.25">
      <c r="M53" s="2"/>
      <c r="N53" s="3">
        <v>8</v>
      </c>
      <c r="O53" s="38">
        <v>4</v>
      </c>
      <c r="P53" s="38">
        <v>0</v>
      </c>
      <c r="Q53" s="3"/>
      <c r="R53" s="2"/>
      <c r="S53" s="2"/>
    </row>
    <row r="54" spans="13:19" x14ac:dyDescent="0.25">
      <c r="M54" s="2"/>
      <c r="N54" s="3">
        <v>9</v>
      </c>
      <c r="O54" s="38">
        <v>1</v>
      </c>
      <c r="P54" s="38">
        <v>1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66" sqref="X66"/>
    </sheetView>
  </sheetViews>
  <sheetFormatPr defaultRowHeight="15" x14ac:dyDescent="0.25"/>
  <sheetData>
    <row r="2" spans="1:23" ht="27.75" customHeight="1" x14ac:dyDescent="0.35">
      <c r="A2" s="42" t="s">
        <v>66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7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37"/>
      <c r="N9" s="37"/>
      <c r="O9" s="37"/>
      <c r="P9" s="37"/>
      <c r="Q9" s="37"/>
      <c r="R9" s="37"/>
      <c r="S9" s="37"/>
      <c r="T9" s="37"/>
      <c r="U9" s="37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34">
        <v>1</v>
      </c>
      <c r="O12" s="35">
        <v>0</v>
      </c>
      <c r="P12" s="35">
        <v>0</v>
      </c>
      <c r="Q12" s="35">
        <v>0.1</v>
      </c>
      <c r="R12" s="35">
        <v>0.7</v>
      </c>
      <c r="S12" s="35">
        <v>0.2</v>
      </c>
      <c r="T12" s="36">
        <f>(0*1+0*2+1*3+7*4+2*5)/10</f>
        <v>4.0999999999999996</v>
      </c>
      <c r="U12" s="2"/>
      <c r="V12" s="3"/>
      <c r="W12" s="2"/>
    </row>
    <row r="13" spans="1:23" x14ac:dyDescent="0.25">
      <c r="M13" s="2"/>
      <c r="N13" s="3">
        <v>2</v>
      </c>
      <c r="O13" s="35">
        <v>0.375</v>
      </c>
      <c r="P13" s="35">
        <v>0</v>
      </c>
      <c r="Q13" s="35">
        <v>0</v>
      </c>
      <c r="R13" s="35">
        <v>0.5</v>
      </c>
      <c r="S13" s="35">
        <v>0.125</v>
      </c>
      <c r="T13" s="36">
        <f>(3*1+0*2+0*3+4*4+1*5)/8</f>
        <v>3</v>
      </c>
      <c r="U13" s="2"/>
      <c r="V13" s="3"/>
      <c r="W13" s="2"/>
    </row>
    <row r="14" spans="1:23" x14ac:dyDescent="0.25">
      <c r="M14" s="2"/>
      <c r="N14" s="3">
        <v>3</v>
      </c>
      <c r="O14" s="35">
        <v>0</v>
      </c>
      <c r="P14" s="35">
        <v>0</v>
      </c>
      <c r="Q14" s="35">
        <v>0.3</v>
      </c>
      <c r="R14" s="35">
        <v>0.3</v>
      </c>
      <c r="S14" s="35">
        <v>0.4</v>
      </c>
      <c r="T14" s="36">
        <f>(0*1+0*2+3*3+3*4+4*5)/10</f>
        <v>4.0999999999999996</v>
      </c>
      <c r="U14" s="2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3"/>
      <c r="O42" s="34">
        <v>1</v>
      </c>
      <c r="P42" s="35">
        <v>0</v>
      </c>
      <c r="Q42" s="35">
        <v>0</v>
      </c>
      <c r="R42" s="35">
        <v>0</v>
      </c>
      <c r="S42" s="35">
        <v>1</v>
      </c>
      <c r="T42" s="35">
        <v>0</v>
      </c>
      <c r="U42" s="36">
        <f>(0*1+0*2+0*3+3*4+0*5)/3</f>
        <v>4</v>
      </c>
      <c r="V42" s="2"/>
      <c r="W42" s="2"/>
    </row>
    <row r="43" spans="13:23" x14ac:dyDescent="0.25">
      <c r="M43" s="2"/>
      <c r="N43" s="3"/>
      <c r="O43" s="3">
        <v>2</v>
      </c>
      <c r="P43" s="35">
        <v>0.33300000000000002</v>
      </c>
      <c r="Q43" s="35">
        <v>0</v>
      </c>
      <c r="R43" s="35">
        <v>0</v>
      </c>
      <c r="S43" s="35">
        <v>0.66700000000000004</v>
      </c>
      <c r="T43" s="35">
        <v>0</v>
      </c>
      <c r="U43" s="36">
        <f>(1*1+0*2+0*3+2*4+0*5)/3</f>
        <v>3</v>
      </c>
      <c r="V43" s="2"/>
      <c r="W43" s="2"/>
    </row>
    <row r="44" spans="13:23" x14ac:dyDescent="0.25">
      <c r="M44" s="2"/>
      <c r="N44" s="3"/>
      <c r="O44" s="3">
        <v>3</v>
      </c>
      <c r="P44" s="35">
        <v>0</v>
      </c>
      <c r="Q44" s="35">
        <v>0</v>
      </c>
      <c r="R44" s="35">
        <v>0.33300000000000002</v>
      </c>
      <c r="S44" s="35">
        <v>0.33300000000000002</v>
      </c>
      <c r="T44" s="35">
        <v>0.33300000000000002</v>
      </c>
      <c r="U44" s="36">
        <f>(0*1+0*2+1*3+1*4+1*5)/3</f>
        <v>4</v>
      </c>
      <c r="V44" s="2"/>
      <c r="W44" s="2"/>
    </row>
    <row r="45" spans="13:23" x14ac:dyDescent="0.25">
      <c r="M45" s="2"/>
      <c r="N45" s="3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4" sqref="AA104"/>
    </sheetView>
  </sheetViews>
  <sheetFormatPr defaultRowHeight="15" x14ac:dyDescent="0.25"/>
  <sheetData>
    <row r="2" spans="1:21" ht="31.5" customHeight="1" x14ac:dyDescent="0.35">
      <c r="A2" s="42" t="s">
        <v>67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3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2"/>
      <c r="K8" s="3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2"/>
      <c r="K9" s="3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3"/>
      <c r="L11" s="3"/>
      <c r="M11" s="34">
        <v>1</v>
      </c>
      <c r="N11" s="35">
        <v>0.125</v>
      </c>
      <c r="O11" s="35">
        <v>0.125</v>
      </c>
      <c r="P11" s="35">
        <v>0</v>
      </c>
      <c r="Q11" s="35">
        <v>0.25</v>
      </c>
      <c r="R11" s="35">
        <v>0.5</v>
      </c>
      <c r="S11" s="36">
        <f>(1*1+1*2+0*3+2*4+4*5)/8</f>
        <v>3.875</v>
      </c>
      <c r="T11" s="2"/>
      <c r="U11" s="3"/>
    </row>
    <row r="12" spans="1:21" x14ac:dyDescent="0.25">
      <c r="I12" s="3"/>
      <c r="J12" s="2"/>
      <c r="K12" s="3"/>
      <c r="L12" s="3"/>
      <c r="M12" s="3">
        <v>2</v>
      </c>
      <c r="N12" s="35">
        <v>0</v>
      </c>
      <c r="O12" s="35">
        <v>0.375</v>
      </c>
      <c r="P12" s="35">
        <v>0.125</v>
      </c>
      <c r="Q12" s="35">
        <v>0.375</v>
      </c>
      <c r="R12" s="35">
        <v>0.125</v>
      </c>
      <c r="S12" s="36">
        <f>(0*1+3*2+1*3+3*4+1*5)/8</f>
        <v>3.25</v>
      </c>
      <c r="T12" s="2"/>
      <c r="U12" s="3"/>
    </row>
    <row r="13" spans="1:21" x14ac:dyDescent="0.25">
      <c r="I13" s="3"/>
      <c r="J13" s="2"/>
      <c r="K13" s="3"/>
      <c r="L13" s="3"/>
      <c r="M13" s="3">
        <v>3</v>
      </c>
      <c r="N13" s="35">
        <v>0</v>
      </c>
      <c r="O13" s="35">
        <v>0</v>
      </c>
      <c r="P13" s="35">
        <v>0.125</v>
      </c>
      <c r="Q13" s="35">
        <v>0.75</v>
      </c>
      <c r="R13" s="35">
        <v>0.125</v>
      </c>
      <c r="S13" s="36">
        <f>(0*1+0*2+1*3+6*4+1*5)/8</f>
        <v>4</v>
      </c>
      <c r="T13" s="2"/>
      <c r="U13" s="3"/>
    </row>
    <row r="14" spans="1:21" x14ac:dyDescent="0.25">
      <c r="I14" s="3"/>
      <c r="J14" s="2"/>
      <c r="K14" s="3"/>
      <c r="L14" s="3"/>
      <c r="M14" s="3">
        <v>4</v>
      </c>
      <c r="N14" s="35">
        <v>0</v>
      </c>
      <c r="O14" s="35">
        <v>0.125</v>
      </c>
      <c r="P14" s="35">
        <v>0.125</v>
      </c>
      <c r="Q14" s="35">
        <v>0.25</v>
      </c>
      <c r="R14" s="35">
        <v>0.5</v>
      </c>
      <c r="S14" s="36">
        <f>(0*1+1*2+1*3+2*4+4*5)/8</f>
        <v>4.125</v>
      </c>
      <c r="T14" s="2"/>
      <c r="U14" s="3"/>
    </row>
    <row r="15" spans="1:21" x14ac:dyDescent="0.25">
      <c r="I15" s="3"/>
      <c r="J15" s="2"/>
      <c r="K15" s="3"/>
      <c r="L15" s="3"/>
      <c r="M15" s="3">
        <v>5</v>
      </c>
      <c r="N15" s="35">
        <v>0</v>
      </c>
      <c r="O15" s="35">
        <v>0.28599999999999998</v>
      </c>
      <c r="P15" s="35">
        <v>0.14299999999999999</v>
      </c>
      <c r="Q15" s="35">
        <v>0</v>
      </c>
      <c r="R15" s="35">
        <v>0.57099999999999995</v>
      </c>
      <c r="S15" s="36">
        <f>(0*1+2*2+1*3+0*4+4*5)/7</f>
        <v>3.8571428571428572</v>
      </c>
      <c r="T15" s="2"/>
      <c r="U15" s="3"/>
    </row>
    <row r="16" spans="1:21" x14ac:dyDescent="0.25">
      <c r="I16" s="3"/>
      <c r="J16" s="2"/>
      <c r="K16" s="3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34">
        <v>1</v>
      </c>
      <c r="Q49" s="35">
        <v>0.5</v>
      </c>
      <c r="R49" s="35">
        <v>0</v>
      </c>
      <c r="S49" s="35">
        <v>0</v>
      </c>
      <c r="T49" s="35">
        <v>0.5</v>
      </c>
      <c r="U49" s="35">
        <v>0</v>
      </c>
      <c r="V49" s="36">
        <f>(1*1+0*2+0*3+1*4+0*5)/2</f>
        <v>2.5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35">
        <v>0</v>
      </c>
      <c r="R50" s="35">
        <v>0.5</v>
      </c>
      <c r="S50" s="35">
        <v>0</v>
      </c>
      <c r="T50" s="35">
        <v>0.5</v>
      </c>
      <c r="U50" s="35">
        <v>0</v>
      </c>
      <c r="V50" s="36">
        <f>(0*1+1*2+0*3+1*4+0*5)/2</f>
        <v>3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35">
        <v>0</v>
      </c>
      <c r="R51" s="35">
        <v>0</v>
      </c>
      <c r="S51" s="35">
        <v>0</v>
      </c>
      <c r="T51" s="35">
        <v>1</v>
      </c>
      <c r="U51" s="35">
        <v>0</v>
      </c>
      <c r="V51" s="36">
        <f>(0*1+0*2+0*3+2*4+0*5)/2</f>
        <v>4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35">
        <v>0</v>
      </c>
      <c r="R52" s="35">
        <v>0</v>
      </c>
      <c r="S52" s="35">
        <v>0</v>
      </c>
      <c r="T52" s="35">
        <v>1</v>
      </c>
      <c r="U52" s="35">
        <v>0</v>
      </c>
      <c r="V52" s="36">
        <f>(0*1+0*2+0*3+2*4+0*5)/2</f>
        <v>4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35">
        <v>0</v>
      </c>
      <c r="R53" s="35">
        <v>0.5</v>
      </c>
      <c r="S53" s="35">
        <v>0.5</v>
      </c>
      <c r="T53" s="35">
        <v>0</v>
      </c>
      <c r="U53" s="35">
        <v>0</v>
      </c>
      <c r="V53" s="36">
        <f>(0*1+1*2+1*3+0*4+0*5)/2</f>
        <v>2.5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3"/>
      <c r="Y76" s="2"/>
    </row>
    <row r="77" spans="15:25" x14ac:dyDescent="0.25">
      <c r="O77" s="2"/>
      <c r="P77" s="3"/>
      <c r="Q77" s="3" t="s">
        <v>6</v>
      </c>
      <c r="R77" s="35">
        <f>3/R83</f>
        <v>0.33333333333333331</v>
      </c>
      <c r="S77" s="35">
        <v>0.222</v>
      </c>
      <c r="T77" s="35">
        <v>0.111</v>
      </c>
      <c r="U77" s="35">
        <v>0.125</v>
      </c>
      <c r="V77" s="35">
        <v>0.16700000000000001</v>
      </c>
      <c r="W77" s="2"/>
      <c r="X77" s="3"/>
      <c r="Y77" s="2"/>
    </row>
    <row r="78" spans="15:25" x14ac:dyDescent="0.25">
      <c r="O78" s="2"/>
      <c r="P78" s="3"/>
      <c r="Q78" s="3" t="s">
        <v>7</v>
      </c>
      <c r="R78" s="35">
        <f>4/R83</f>
        <v>0.44444444444444442</v>
      </c>
      <c r="S78" s="35">
        <v>0.111</v>
      </c>
      <c r="T78" s="35">
        <v>0.33300000000000002</v>
      </c>
      <c r="U78" s="35">
        <v>0.125</v>
      </c>
      <c r="V78" s="35">
        <v>0</v>
      </c>
      <c r="W78" s="2"/>
      <c r="X78" s="3"/>
      <c r="Y78" s="2"/>
    </row>
    <row r="79" spans="15:25" x14ac:dyDescent="0.25">
      <c r="O79" s="2"/>
      <c r="P79" s="3"/>
      <c r="Q79" s="3" t="s">
        <v>8</v>
      </c>
      <c r="R79" s="35">
        <f>1/R83</f>
        <v>0.1111111111111111</v>
      </c>
      <c r="S79" s="35">
        <v>0.44400000000000001</v>
      </c>
      <c r="T79" s="35">
        <v>0.111</v>
      </c>
      <c r="U79" s="35">
        <v>0.375</v>
      </c>
      <c r="V79" s="35">
        <v>0</v>
      </c>
      <c r="W79" s="2"/>
      <c r="X79" s="3"/>
      <c r="Y79" s="2"/>
    </row>
    <row r="80" spans="15:25" x14ac:dyDescent="0.25">
      <c r="O80" s="2"/>
      <c r="P80" s="3"/>
      <c r="Q80" s="3" t="s">
        <v>9</v>
      </c>
      <c r="R80" s="35">
        <f>1/R83</f>
        <v>0.1111111111111111</v>
      </c>
      <c r="S80" s="35">
        <v>0.222</v>
      </c>
      <c r="T80" s="35">
        <v>0.44400000000000001</v>
      </c>
      <c r="U80" s="35">
        <v>0.25</v>
      </c>
      <c r="V80" s="35">
        <v>0</v>
      </c>
      <c r="W80" s="2"/>
      <c r="X80" s="3"/>
      <c r="Y80" s="2"/>
    </row>
    <row r="81" spans="15:25" x14ac:dyDescent="0.25">
      <c r="O81" s="2"/>
      <c r="P81" s="3"/>
      <c r="Q81" s="3" t="s">
        <v>10</v>
      </c>
      <c r="R81" s="35">
        <f>0/R83</f>
        <v>0</v>
      </c>
      <c r="S81" s="35">
        <v>0</v>
      </c>
      <c r="T81" s="35">
        <v>0</v>
      </c>
      <c r="U81" s="35">
        <v>0.125</v>
      </c>
      <c r="V81" s="35">
        <v>0.83299999999999996</v>
      </c>
      <c r="W81" s="2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3"/>
      <c r="Y82" s="2"/>
    </row>
    <row r="83" spans="15:25" x14ac:dyDescent="0.25">
      <c r="O83" s="2"/>
      <c r="P83" s="3"/>
      <c r="Q83" s="3"/>
      <c r="R83" s="3">
        <v>9</v>
      </c>
      <c r="S83" s="3"/>
      <c r="T83" s="3"/>
      <c r="U83" s="3"/>
      <c r="V83" s="3"/>
      <c r="W83" s="2"/>
      <c r="X83" s="3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2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65" sqref="AA65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4">
        <v>1</v>
      </c>
      <c r="Q7" s="35">
        <v>0</v>
      </c>
      <c r="R7" s="35">
        <v>0.111</v>
      </c>
      <c r="S7" s="35">
        <v>0.33300000000000002</v>
      </c>
      <c r="T7" s="35">
        <v>0.33300000000000002</v>
      </c>
      <c r="U7" s="35">
        <v>0.222</v>
      </c>
      <c r="V7" s="36">
        <f>(0*1+1*2+3*3+3*4+2*5)/9</f>
        <v>3.6666666666666665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5">
        <v>0</v>
      </c>
      <c r="R8" s="35">
        <v>0</v>
      </c>
      <c r="S8" s="35">
        <v>0.3</v>
      </c>
      <c r="T8" s="35">
        <v>0.3</v>
      </c>
      <c r="U8" s="35">
        <v>0.4</v>
      </c>
      <c r="V8" s="36">
        <f>(0*1+0*2+3*3+3*4+4*5)/10</f>
        <v>4.0999999999999996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5">
        <v>0</v>
      </c>
      <c r="R9" s="35">
        <v>0</v>
      </c>
      <c r="S9" s="35">
        <v>0.33300000000000002</v>
      </c>
      <c r="T9" s="35">
        <v>0.222</v>
      </c>
      <c r="U9" s="35">
        <v>0.44400000000000001</v>
      </c>
      <c r="V9" s="36">
        <f>(0*1+0*2+3*3+2*4+4*5)/9</f>
        <v>4.1111111111111107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5">
        <v>0</v>
      </c>
      <c r="R10" s="35">
        <v>0.16700000000000001</v>
      </c>
      <c r="S10" s="35">
        <v>0.5</v>
      </c>
      <c r="T10" s="35">
        <v>0.16700000000000001</v>
      </c>
      <c r="U10" s="35">
        <v>0.16700000000000001</v>
      </c>
      <c r="V10" s="36">
        <f>(0*1+1*2+3*3+1*4+1*5)/6</f>
        <v>3.3333333333333335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4">
        <v>1</v>
      </c>
      <c r="R44" s="35">
        <v>0</v>
      </c>
      <c r="S44" s="35">
        <v>0.33300000000000002</v>
      </c>
      <c r="T44" s="35">
        <v>0.33300000000000002</v>
      </c>
      <c r="U44" s="35">
        <v>0</v>
      </c>
      <c r="V44" s="35">
        <v>0.33300000000000002</v>
      </c>
      <c r="W44" s="36">
        <f>(0*1+1*2+1*3+0*4+1*5)/3</f>
        <v>3.3333333333333335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5">
        <v>0</v>
      </c>
      <c r="S45" s="35">
        <v>0</v>
      </c>
      <c r="T45" s="35">
        <v>0.66700000000000004</v>
      </c>
      <c r="U45" s="35">
        <v>0</v>
      </c>
      <c r="V45" s="35">
        <v>0.33300000000000002</v>
      </c>
      <c r="W45" s="36">
        <f>(0*1+0*2+2*3+0*4+1*5)/3</f>
        <v>3.6666666666666665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5">
        <v>0</v>
      </c>
      <c r="S46" s="35">
        <v>0</v>
      </c>
      <c r="T46" s="35">
        <v>1</v>
      </c>
      <c r="U46" s="35">
        <v>0</v>
      </c>
      <c r="V46" s="35">
        <v>0</v>
      </c>
      <c r="W46" s="36">
        <f>(0*1+0*2+2*3+0*4+0*5)/2</f>
        <v>3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5">
        <v>0</v>
      </c>
      <c r="S47" s="35">
        <v>0</v>
      </c>
      <c r="T47" s="35">
        <v>1</v>
      </c>
      <c r="U47" s="35">
        <v>0</v>
      </c>
      <c r="V47" s="35">
        <v>0</v>
      </c>
      <c r="W47" s="36">
        <f>(0*1+0*2+2*3+0*4+0*5)/2</f>
        <v>3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3"/>
      <c r="Y49" s="3"/>
      <c r="Z49" s="3"/>
    </row>
    <row r="50" spans="14:26" x14ac:dyDescent="0.25">
      <c r="O50" s="2"/>
      <c r="P50" s="2"/>
      <c r="Q50" s="2"/>
      <c r="R50" s="2"/>
      <c r="S50" s="2"/>
      <c r="T50" s="2"/>
      <c r="U50" s="2"/>
      <c r="V50" s="2"/>
      <c r="W50" s="2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K68" sqref="K68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3" t="s">
        <v>19</v>
      </c>
      <c r="C4" s="44"/>
      <c r="D4" s="44"/>
      <c r="E4" s="44"/>
      <c r="F4" s="45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6</v>
      </c>
      <c r="D6" s="11">
        <v>0.54500000000000004</v>
      </c>
      <c r="E6" s="10">
        <v>5</v>
      </c>
      <c r="F6" s="12">
        <v>0.45500000000000002</v>
      </c>
    </row>
    <row r="7" spans="2:18" ht="24" x14ac:dyDescent="0.25">
      <c r="B7" s="8" t="s">
        <v>22</v>
      </c>
      <c r="C7" s="13">
        <v>7</v>
      </c>
      <c r="D7" s="23">
        <v>0.63600000000000001</v>
      </c>
      <c r="E7" s="13">
        <v>4</v>
      </c>
      <c r="F7" s="24">
        <v>0.36399999999999999</v>
      </c>
    </row>
    <row r="8" spans="2:18" ht="24" x14ac:dyDescent="0.25">
      <c r="B8" s="7" t="s">
        <v>23</v>
      </c>
      <c r="C8" s="10">
        <v>9</v>
      </c>
      <c r="D8" s="21">
        <v>0.81799999999999995</v>
      </c>
      <c r="E8" s="10">
        <v>2</v>
      </c>
      <c r="F8" s="22">
        <v>0.182</v>
      </c>
    </row>
    <row r="9" spans="2:18" ht="48" x14ac:dyDescent="0.25">
      <c r="B9" s="8" t="s">
        <v>24</v>
      </c>
      <c r="C9" s="13">
        <v>9</v>
      </c>
      <c r="D9" s="23">
        <v>0.81799999999999995</v>
      </c>
      <c r="E9" s="13">
        <v>2</v>
      </c>
      <c r="F9" s="24">
        <v>0.182</v>
      </c>
    </row>
    <row r="10" spans="2:18" ht="24" x14ac:dyDescent="0.25">
      <c r="B10" s="9" t="s">
        <v>26</v>
      </c>
      <c r="C10" s="14">
        <v>6</v>
      </c>
      <c r="D10" s="15">
        <v>0.54500000000000004</v>
      </c>
      <c r="E10" s="14">
        <v>5</v>
      </c>
      <c r="F10" s="16">
        <v>0.45500000000000002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4">
        <v>1</v>
      </c>
      <c r="J18" s="35">
        <v>0.14299999999999999</v>
      </c>
      <c r="K18" s="35">
        <v>0</v>
      </c>
      <c r="L18" s="35">
        <v>0.14299999999999999</v>
      </c>
      <c r="M18" s="35">
        <v>0.42899999999999999</v>
      </c>
      <c r="N18" s="35">
        <v>0.28599999999999998</v>
      </c>
      <c r="O18" s="36">
        <f>(1*1+0*2+1*3+3*4+2*5)/7</f>
        <v>3.7142857142857144</v>
      </c>
      <c r="P18" s="3"/>
      <c r="Q18" s="3"/>
      <c r="R18" s="2"/>
    </row>
    <row r="19" spans="7:18" x14ac:dyDescent="0.25">
      <c r="G19" s="2"/>
      <c r="H19" s="2"/>
      <c r="I19" s="3">
        <v>2</v>
      </c>
      <c r="J19" s="35">
        <v>0.14299999999999999</v>
      </c>
      <c r="K19" s="35">
        <v>0</v>
      </c>
      <c r="L19" s="35">
        <v>0.14299999999999999</v>
      </c>
      <c r="M19" s="35">
        <v>0.42899999999999999</v>
      </c>
      <c r="N19" s="35">
        <v>0.28599999999999998</v>
      </c>
      <c r="O19" s="36">
        <f>(1*1+0*2+1*3+3*4+2*5)/7</f>
        <v>3.7142857142857144</v>
      </c>
      <c r="P19" s="3"/>
      <c r="Q19" s="3"/>
      <c r="R19" s="2"/>
    </row>
    <row r="20" spans="7:18" x14ac:dyDescent="0.25">
      <c r="G20" s="2"/>
      <c r="H20" s="2"/>
      <c r="I20" s="3">
        <v>3</v>
      </c>
      <c r="J20" s="35">
        <v>0</v>
      </c>
      <c r="K20" s="35">
        <v>0.1</v>
      </c>
      <c r="L20" s="35">
        <v>0.1</v>
      </c>
      <c r="M20" s="35">
        <v>0.6</v>
      </c>
      <c r="N20" s="35">
        <v>0.2</v>
      </c>
      <c r="O20" s="36">
        <f>(0*1+1*2+1*3+6*4+2*5)/10</f>
        <v>3.9</v>
      </c>
      <c r="P20" s="3"/>
      <c r="Q20" s="3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34">
        <v>1</v>
      </c>
      <c r="K45" s="35">
        <v>0</v>
      </c>
      <c r="L45" s="35">
        <v>0</v>
      </c>
      <c r="M45" s="35">
        <v>0.33300000000000002</v>
      </c>
      <c r="N45" s="35">
        <v>0.33300000000000002</v>
      </c>
      <c r="O45" s="35">
        <v>0.33300000000000002</v>
      </c>
      <c r="P45" s="36">
        <f>(0*1+0*2+1*3+1*4+1*5)/3</f>
        <v>4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5">
        <v>0</v>
      </c>
      <c r="L46" s="35">
        <v>0</v>
      </c>
      <c r="M46" s="35">
        <v>0.33300000000000002</v>
      </c>
      <c r="N46" s="35">
        <v>0.33300000000000002</v>
      </c>
      <c r="O46" s="35">
        <v>0.33300000000000002</v>
      </c>
      <c r="P46" s="36">
        <f>(0*1+0*2+1*3+1*4+1*5)/3</f>
        <v>4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5">
        <v>0</v>
      </c>
      <c r="L47" s="35">
        <v>0</v>
      </c>
      <c r="M47" s="35">
        <v>0.33300000000000002</v>
      </c>
      <c r="N47" s="35">
        <v>0.66700000000000004</v>
      </c>
      <c r="O47" s="35">
        <v>0</v>
      </c>
      <c r="P47" s="36">
        <f>(0*1+0*2+1*3+2*4+0*5)/3</f>
        <v>3.6666666666666665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6" t="s">
        <v>25</v>
      </c>
      <c r="C66" s="47"/>
      <c r="D66" s="47"/>
      <c r="E66" s="47"/>
      <c r="F66" s="48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5">
        <v>6</v>
      </c>
      <c r="D68" s="28">
        <v>0.54500000000000004</v>
      </c>
      <c r="E68" s="25">
        <v>5</v>
      </c>
      <c r="F68" s="29">
        <v>0.45500000000000002</v>
      </c>
    </row>
    <row r="69" spans="2:6" ht="36" x14ac:dyDescent="0.25">
      <c r="B69" s="8" t="s">
        <v>28</v>
      </c>
      <c r="C69" s="26">
        <v>8</v>
      </c>
      <c r="D69" s="30">
        <v>0.72699999999999998</v>
      </c>
      <c r="E69" s="26">
        <v>3</v>
      </c>
      <c r="F69" s="31">
        <v>0.27300000000000002</v>
      </c>
    </row>
    <row r="70" spans="2:6" ht="48" x14ac:dyDescent="0.25">
      <c r="B70" s="7" t="s">
        <v>29</v>
      </c>
      <c r="C70" s="25">
        <v>9</v>
      </c>
      <c r="D70" s="28">
        <v>0.81799999999999995</v>
      </c>
      <c r="E70" s="25">
        <v>2</v>
      </c>
      <c r="F70" s="29">
        <v>0.182</v>
      </c>
    </row>
    <row r="71" spans="2:6" ht="48" x14ac:dyDescent="0.25">
      <c r="B71" s="8" t="s">
        <v>30</v>
      </c>
      <c r="C71" s="26">
        <v>11</v>
      </c>
      <c r="D71" s="30">
        <v>1</v>
      </c>
      <c r="E71" s="26">
        <v>0</v>
      </c>
      <c r="F71" s="31">
        <v>0</v>
      </c>
    </row>
    <row r="72" spans="2:6" ht="24" x14ac:dyDescent="0.25">
      <c r="B72" s="9" t="s">
        <v>26</v>
      </c>
      <c r="C72" s="27">
        <v>10</v>
      </c>
      <c r="D72" s="32">
        <v>0.90900000000000003</v>
      </c>
      <c r="E72" s="27">
        <v>1</v>
      </c>
      <c r="F72" s="33">
        <v>9.0999999999999998E-2</v>
      </c>
    </row>
    <row r="77" spans="2:6" ht="36" customHeight="1" x14ac:dyDescent="0.25">
      <c r="B77" s="43" t="s">
        <v>31</v>
      </c>
      <c r="C77" s="49"/>
      <c r="D77" s="49"/>
      <c r="E77" s="49"/>
      <c r="F77" s="50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5">
        <v>2</v>
      </c>
      <c r="D79" s="19">
        <v>0.182</v>
      </c>
      <c r="E79" s="25">
        <v>9</v>
      </c>
      <c r="F79" s="20">
        <v>0.81799999999999995</v>
      </c>
    </row>
    <row r="80" spans="2:6" ht="24" x14ac:dyDescent="0.25">
      <c r="B80" s="8" t="s">
        <v>33</v>
      </c>
      <c r="C80" s="26">
        <v>11</v>
      </c>
      <c r="D80" s="23">
        <v>1</v>
      </c>
      <c r="E80" s="26">
        <v>0</v>
      </c>
      <c r="F80" s="24">
        <v>0</v>
      </c>
    </row>
    <row r="81" spans="2:6" ht="24" x14ac:dyDescent="0.25">
      <c r="B81" s="7" t="s">
        <v>34</v>
      </c>
      <c r="C81" s="25">
        <v>9</v>
      </c>
      <c r="D81" s="21">
        <v>0.81799999999999995</v>
      </c>
      <c r="E81" s="25">
        <v>2</v>
      </c>
      <c r="F81" s="22">
        <v>0.182</v>
      </c>
    </row>
    <row r="82" spans="2:6" ht="24" x14ac:dyDescent="0.25">
      <c r="B82" s="8" t="s">
        <v>35</v>
      </c>
      <c r="C82" s="26">
        <v>2</v>
      </c>
      <c r="D82" s="23">
        <v>0.182</v>
      </c>
      <c r="E82" s="26">
        <v>9</v>
      </c>
      <c r="F82" s="24">
        <v>0.81799999999999995</v>
      </c>
    </row>
    <row r="83" spans="2:6" ht="72" x14ac:dyDescent="0.25">
      <c r="B83" s="7" t="s">
        <v>36</v>
      </c>
      <c r="C83" s="25">
        <v>10</v>
      </c>
      <c r="D83" s="21">
        <v>0.90900000000000003</v>
      </c>
      <c r="E83" s="25">
        <v>1</v>
      </c>
      <c r="F83" s="22">
        <v>9.0999999999999998E-2</v>
      </c>
    </row>
    <row r="84" spans="2:6" ht="24" x14ac:dyDescent="0.25">
      <c r="B84" s="8" t="s">
        <v>37</v>
      </c>
      <c r="C84" s="26">
        <v>3</v>
      </c>
      <c r="D84" s="23">
        <v>0.27300000000000002</v>
      </c>
      <c r="E84" s="26">
        <v>8</v>
      </c>
      <c r="F84" s="24">
        <v>0.72699999999999998</v>
      </c>
    </row>
    <row r="85" spans="2:6" ht="24" x14ac:dyDescent="0.25">
      <c r="B85" s="7" t="s">
        <v>38</v>
      </c>
      <c r="C85" s="25">
        <v>10</v>
      </c>
      <c r="D85" s="21">
        <v>0.90900000000000003</v>
      </c>
      <c r="E85" s="25">
        <v>1</v>
      </c>
      <c r="F85" s="22">
        <v>9.0999999999999998E-2</v>
      </c>
    </row>
    <row r="86" spans="2:6" ht="72" x14ac:dyDescent="0.25">
      <c r="B86" s="8" t="s">
        <v>39</v>
      </c>
      <c r="C86" s="26">
        <v>10</v>
      </c>
      <c r="D86" s="23">
        <v>0.90900000000000003</v>
      </c>
      <c r="E86" s="26">
        <v>1</v>
      </c>
      <c r="F86" s="24">
        <v>9.0999999999999998E-2</v>
      </c>
    </row>
    <row r="87" spans="2:6" ht="24" x14ac:dyDescent="0.25">
      <c r="B87" s="9" t="s">
        <v>40</v>
      </c>
      <c r="C87" s="27">
        <v>11</v>
      </c>
      <c r="D87" s="15">
        <v>1</v>
      </c>
      <c r="E87" s="27">
        <v>0</v>
      </c>
      <c r="F87" s="16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44" sqref="X44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4">
        <v>1</v>
      </c>
      <c r="N8" s="35">
        <v>0</v>
      </c>
      <c r="O8" s="35">
        <v>0.1</v>
      </c>
      <c r="P8" s="35">
        <v>0.3</v>
      </c>
      <c r="Q8" s="35">
        <v>0.3</v>
      </c>
      <c r="R8" s="35">
        <v>0.3</v>
      </c>
      <c r="S8" s="36">
        <v>3.8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34">
        <v>1</v>
      </c>
      <c r="O23" s="35">
        <v>0</v>
      </c>
      <c r="P23" s="35">
        <v>0.33300000000000002</v>
      </c>
      <c r="Q23" s="35">
        <v>0.66700000000000004</v>
      </c>
      <c r="R23" s="35">
        <v>0</v>
      </c>
      <c r="S23" s="35">
        <v>0</v>
      </c>
      <c r="T23" s="39">
        <v>2.67</v>
      </c>
      <c r="U23" s="3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Y114" sqref="Y114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3</v>
      </c>
      <c r="O9" s="3">
        <v>1</v>
      </c>
      <c r="P9" s="3">
        <v>1</v>
      </c>
      <c r="Q9" s="3">
        <v>1</v>
      </c>
      <c r="R9" s="3">
        <v>2</v>
      </c>
      <c r="S9" s="3">
        <v>0</v>
      </c>
      <c r="T9" s="3">
        <v>2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3"/>
      <c r="O10" s="3"/>
      <c r="P10" s="3"/>
      <c r="Q10" s="3"/>
      <c r="R10" s="3"/>
      <c r="S10" s="3"/>
      <c r="T10" s="3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40">
        <v>2</v>
      </c>
      <c r="O24" s="40">
        <v>0</v>
      </c>
      <c r="P24" s="40">
        <v>1</v>
      </c>
      <c r="Q24" s="40">
        <v>0</v>
      </c>
      <c r="R24" s="40">
        <v>0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3" t="s">
        <v>51</v>
      </c>
      <c r="C42" s="44"/>
      <c r="D42" s="44"/>
      <c r="E42" s="44"/>
      <c r="F42" s="44"/>
      <c r="G42" s="44"/>
      <c r="H42" s="44"/>
      <c r="I42" s="44"/>
      <c r="J42" s="45"/>
    </row>
    <row r="43" spans="2:10" x14ac:dyDescent="0.25">
      <c r="B43" s="4"/>
      <c r="C43" s="51" t="s">
        <v>16</v>
      </c>
      <c r="D43" s="51"/>
      <c r="E43" s="51" t="s">
        <v>17</v>
      </c>
      <c r="F43" s="51"/>
      <c r="G43" s="52" t="s">
        <v>18</v>
      </c>
      <c r="H43" s="52"/>
      <c r="I43" s="51" t="s">
        <v>17</v>
      </c>
      <c r="J43" s="53"/>
    </row>
    <row r="44" spans="2:10" ht="120" x14ac:dyDescent="0.25">
      <c r="B44" s="54" t="s">
        <v>70</v>
      </c>
      <c r="C44" s="55">
        <v>9</v>
      </c>
      <c r="D44" s="55"/>
      <c r="E44" s="56">
        <v>0.81799999999999995</v>
      </c>
      <c r="F44" s="56"/>
      <c r="G44" s="57">
        <v>2</v>
      </c>
      <c r="H44" s="57"/>
      <c r="I44" s="56">
        <v>0.182</v>
      </c>
      <c r="J44" s="58"/>
    </row>
    <row r="45" spans="2:10" ht="48" x14ac:dyDescent="0.25">
      <c r="B45" s="59" t="s">
        <v>71</v>
      </c>
      <c r="C45" s="60">
        <v>4</v>
      </c>
      <c r="D45" s="60"/>
      <c r="E45" s="61">
        <v>0.36399999999999999</v>
      </c>
      <c r="F45" s="61"/>
      <c r="G45" s="62">
        <v>7</v>
      </c>
      <c r="H45" s="62"/>
      <c r="I45" s="61">
        <v>0.63600000000000001</v>
      </c>
      <c r="J45" s="63"/>
    </row>
    <row r="46" spans="2:10" ht="24" x14ac:dyDescent="0.25">
      <c r="B46" s="54" t="s">
        <v>72</v>
      </c>
      <c r="C46" s="55">
        <v>11</v>
      </c>
      <c r="D46" s="55"/>
      <c r="E46" s="56">
        <v>1</v>
      </c>
      <c r="F46" s="56"/>
      <c r="G46" s="57">
        <v>0</v>
      </c>
      <c r="H46" s="57"/>
      <c r="I46" s="56">
        <v>0</v>
      </c>
      <c r="J46" s="58"/>
    </row>
    <row r="47" spans="2:10" ht="24" x14ac:dyDescent="0.25">
      <c r="B47" s="64" t="s">
        <v>73</v>
      </c>
      <c r="C47" s="65">
        <v>9</v>
      </c>
      <c r="D47" s="65"/>
      <c r="E47" s="66">
        <v>0.81799999999999995</v>
      </c>
      <c r="F47" s="66"/>
      <c r="G47" s="67">
        <v>2</v>
      </c>
      <c r="H47" s="67"/>
      <c r="I47" s="66">
        <v>0.182</v>
      </c>
      <c r="J47" s="68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37"/>
      <c r="N50" s="37"/>
      <c r="O50" s="37"/>
      <c r="P50" s="37"/>
      <c r="Q50" s="37"/>
      <c r="R50" s="37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52</v>
      </c>
      <c r="O52" s="3" t="s">
        <v>53</v>
      </c>
      <c r="P52" s="3" t="s">
        <v>54</v>
      </c>
      <c r="Q52" s="3" t="s">
        <v>55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40">
        <v>3</v>
      </c>
      <c r="O53" s="40">
        <v>1</v>
      </c>
      <c r="P53" s="40">
        <v>0</v>
      </c>
      <c r="Q53" s="40">
        <v>6</v>
      </c>
      <c r="R53" s="41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37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37"/>
      <c r="M72" s="2"/>
      <c r="N72" s="3" t="s">
        <v>56</v>
      </c>
      <c r="O72" s="3" t="s">
        <v>57</v>
      </c>
      <c r="P72" s="3" t="s">
        <v>58</v>
      </c>
      <c r="Q72" s="3" t="s">
        <v>59</v>
      </c>
      <c r="R72" s="3" t="s">
        <v>60</v>
      </c>
      <c r="S72" s="3"/>
      <c r="T72" s="2"/>
    </row>
    <row r="73" spans="12:20" x14ac:dyDescent="0.25">
      <c r="L73" s="37"/>
      <c r="M73" s="2"/>
      <c r="N73" s="3">
        <v>0</v>
      </c>
      <c r="O73" s="3">
        <v>0</v>
      </c>
      <c r="P73" s="3">
        <v>4</v>
      </c>
      <c r="Q73" s="3">
        <v>2</v>
      </c>
      <c r="R73" s="3">
        <v>2</v>
      </c>
      <c r="S73" s="3"/>
      <c r="T73" s="2"/>
    </row>
    <row r="74" spans="12:20" x14ac:dyDescent="0.25">
      <c r="L74" s="37"/>
      <c r="M74" s="2"/>
      <c r="N74" s="3"/>
      <c r="O74" s="3"/>
      <c r="P74" s="3"/>
      <c r="Q74" s="3"/>
      <c r="R74" s="3"/>
      <c r="S74" s="3"/>
      <c r="T74" s="2"/>
    </row>
    <row r="75" spans="12:20" x14ac:dyDescent="0.25">
      <c r="L75" s="37"/>
      <c r="M75" s="37"/>
      <c r="N75" s="37"/>
      <c r="O75" s="37"/>
      <c r="P75" s="37"/>
      <c r="Q75" s="37"/>
      <c r="R75" s="37"/>
      <c r="S75" s="37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37"/>
      <c r="N92" s="37"/>
      <c r="O92" s="37"/>
      <c r="P92" s="37"/>
      <c r="Q92" s="37"/>
      <c r="R92" s="37"/>
      <c r="S92" s="37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61</v>
      </c>
      <c r="O94" s="3" t="s">
        <v>62</v>
      </c>
      <c r="P94" s="3" t="s">
        <v>63</v>
      </c>
      <c r="Q94" s="3" t="s">
        <v>64</v>
      </c>
      <c r="R94" s="3"/>
      <c r="S94" s="2"/>
      <c r="T94" s="2"/>
    </row>
    <row r="95" spans="11:20" x14ac:dyDescent="0.25">
      <c r="K95" s="2"/>
      <c r="L95" s="2"/>
      <c r="M95" s="2"/>
      <c r="N95" s="3">
        <v>4</v>
      </c>
      <c r="O95" s="3">
        <v>2</v>
      </c>
      <c r="P95" s="3">
        <v>1</v>
      </c>
      <c r="Q95" s="3">
        <v>2</v>
      </c>
      <c r="R95" s="3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37"/>
      <c r="N97" s="37"/>
      <c r="O97" s="37"/>
      <c r="P97" s="37"/>
      <c r="Q97" s="37"/>
      <c r="R97" s="37"/>
      <c r="S97" s="37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2012-12-18T08:23:52Z</dcterms:modified>
</cp:coreProperties>
</file>