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F80" i="5" l="1"/>
  <c r="F81" i="5"/>
  <c r="F82" i="5"/>
  <c r="F83" i="5"/>
  <c r="F84" i="5"/>
  <c r="F85" i="5"/>
  <c r="F86" i="5"/>
  <c r="F87" i="5"/>
  <c r="F79" i="5"/>
  <c r="D80" i="5"/>
  <c r="D81" i="5"/>
  <c r="D82" i="5"/>
  <c r="D83" i="5"/>
  <c r="D84" i="5"/>
  <c r="D85" i="5"/>
  <c r="D86" i="5"/>
  <c r="D87" i="5"/>
  <c r="D79" i="5"/>
  <c r="F69" i="5"/>
  <c r="F70" i="5"/>
  <c r="F71" i="5"/>
  <c r="F72" i="5"/>
  <c r="F68" i="5"/>
  <c r="D69" i="5"/>
  <c r="D70" i="5"/>
  <c r="D71" i="5"/>
  <c r="D72" i="5"/>
  <c r="D68" i="5"/>
  <c r="P47" i="5"/>
  <c r="P46" i="5"/>
  <c r="P45" i="5"/>
  <c r="O20" i="5"/>
  <c r="O19" i="5"/>
  <c r="O18" i="5"/>
  <c r="F7" i="5"/>
  <c r="F8" i="5"/>
  <c r="F9" i="5"/>
  <c r="F10" i="5"/>
  <c r="F6" i="5"/>
  <c r="D7" i="5"/>
  <c r="D8" i="5"/>
  <c r="D9" i="5"/>
  <c r="D10" i="5"/>
  <c r="D6" i="5"/>
  <c r="W47" i="4"/>
  <c r="W46" i="4"/>
  <c r="W45" i="4"/>
  <c r="W44" i="4"/>
  <c r="V10" i="4"/>
  <c r="V9" i="4"/>
  <c r="V8" i="4"/>
  <c r="V7" i="4"/>
  <c r="R81" i="3"/>
  <c r="R80" i="3"/>
  <c r="R79" i="3"/>
  <c r="R78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 l="1"/>
  <c r="T13" i="2"/>
  <c r="T12" i="2"/>
  <c r="S32" i="1" l="1"/>
  <c r="S31" i="1"/>
  <c r="R9" i="1"/>
  <c r="R8" i="1"/>
  <c r="R77" i="3" l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<sst xmlns="http://schemas.openxmlformats.org/spreadsheetml/2006/main" count="124" uniqueCount="74">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</sst>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10" fontId="2" fillId="0" borderId="0" xfId="1" applyNumberFormat="1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2" fontId="2" fillId="0" borderId="0" xfId="0" applyNumberFormat="1" applyFont="1"/>
    <xf numFmtId="1" fontId="2" fillId="0" borderId="0" xfId="1" applyNumberFormat="1" applyFo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  <xf numFmtId="0" fontId="2" fillId="0" borderId="0" xfId="0" applyNumberFormat="1" applyFont="1"/>
    <xf numFmtId="0" fontId="2" fillId="0" borderId="0" xfId="1" applyNumberFormat="1" applyFont="1"/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4944498418737638"/>
          <c:y val="0.14432991330629141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0765157968429043E-3"/>
                  <c:y val="-6.1996030983931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9.0999999999999998E-2</c:v>
                </c:pt>
                <c:pt idx="1">
                  <c:v>0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0768428587104181E-3"/>
                  <c:y val="-6.17878496895205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536693643274523E-2"/>
                  <c:y val="-6.62344280135714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9.0999999999999998E-2</c:v>
                </c:pt>
                <c:pt idx="1">
                  <c:v>0.27300000000000002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9304242924547972E-2"/>
                  <c:y val="-6.21916650662569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438212862002296E-2"/>
                  <c:y val="-6.28850905831892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0.45500000000000002</c:v>
                </c:pt>
                <c:pt idx="1">
                  <c:v>0.36399999999999999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2804218640204315E-2"/>
                  <c:y val="-6.33726393956852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5011886245920109E-2"/>
                  <c:y val="-6.41646501504385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0.36399999999999999</c:v>
                </c:pt>
                <c:pt idx="1">
                  <c:v>0.36399999999999999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31526272"/>
        <c:axId val="31552640"/>
      </c:barChart>
      <c:catAx>
        <c:axId val="31526272"/>
        <c:scaling>
          <c:orientation val="maxMin"/>
        </c:scaling>
        <c:delete val="1"/>
        <c:axPos val="l"/>
        <c:majorTickMark val="out"/>
        <c:minorTickMark val="none"/>
        <c:tickLblPos val="none"/>
        <c:crossAx val="31552640"/>
        <c:crosses val="autoZero"/>
        <c:auto val="1"/>
        <c:lblAlgn val="ctr"/>
        <c:lblOffset val="100"/>
        <c:noMultiLvlLbl val="0"/>
      </c:catAx>
      <c:valAx>
        <c:axId val="3155264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5262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3.6</c:v>
                </c:pt>
                <c:pt idx="1">
                  <c:v>3.4</c:v>
                </c:pt>
                <c:pt idx="2">
                  <c:v>3.4</c:v>
                </c:pt>
                <c:pt idx="3">
                  <c:v>3.25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30689152"/>
        <c:axId val="30690688"/>
      </c:barChart>
      <c:catAx>
        <c:axId val="3068915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690688"/>
        <c:crosses val="autoZero"/>
        <c:auto val="1"/>
        <c:lblAlgn val="ctr"/>
        <c:lblOffset val="100"/>
        <c:noMultiLvlLbl val="0"/>
      </c:catAx>
      <c:valAx>
        <c:axId val="30690688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306891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26"/>
          <c:y val="9.1527520098948725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0799616114467686E-2"/>
                  <c:y val="-4.69988654015650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5573247249910935E-2"/>
                  <c:y val="-4.6998670620717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0.312</c:v>
                </c:pt>
                <c:pt idx="1">
                  <c:v>0.35299999999999998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4493060251125126E-2"/>
                  <c:y val="-4.6999060182412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9965901076769841E-3"/>
                  <c:y val="-4.94723873801489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5401662049861496E-3"/>
                  <c:y val="-4.9473166503537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0.312</c:v>
                </c:pt>
                <c:pt idx="1">
                  <c:v>0.11799999999999999</c:v>
                </c:pt>
                <c:pt idx="2">
                  <c:v>5.2999999999999999E-2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0305145374833688E-3"/>
                  <c:y val="-4.6999060182412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123461367883031E-2"/>
                  <c:y val="-4.94729717226905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9352702103372813E-3"/>
                  <c:y val="-4.69988654015651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6.2E-2</c:v>
                </c:pt>
                <c:pt idx="1">
                  <c:v>0.29399999999999998</c:v>
                </c:pt>
                <c:pt idx="2">
                  <c:v>0.105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0610290749667376E-3"/>
                  <c:y val="-4.6999644524953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6999294755745558E-2"/>
                  <c:y val="-4.94727769418433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4945652569052139E-2"/>
                  <c:y val="-4.6999254963259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0.125</c:v>
                </c:pt>
                <c:pt idx="1">
                  <c:v>0.17599999999999999</c:v>
                </c:pt>
                <c:pt idx="2">
                  <c:v>0.21099999999999999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7021033728124706E-2"/>
                  <c:y val="-4.94725821609961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66779360336326E-3"/>
                  <c:y val="-4.94725821609961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4934775812303241"/>
                  <c:y val="-4.6999060182412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0.188</c:v>
                </c:pt>
                <c:pt idx="1">
                  <c:v>5.8999999999999997E-2</c:v>
                </c:pt>
                <c:pt idx="2">
                  <c:v>0.63200000000000001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33055104"/>
        <c:axId val="33056640"/>
      </c:barChart>
      <c:catAx>
        <c:axId val="3305510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3056640"/>
        <c:crosses val="autoZero"/>
        <c:auto val="1"/>
        <c:lblAlgn val="ctr"/>
        <c:lblOffset val="100"/>
        <c:noMultiLvlLbl val="0"/>
      </c:catAx>
      <c:valAx>
        <c:axId val="3305664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30551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2.8</c:v>
                </c:pt>
                <c:pt idx="1">
                  <c:v>3</c:v>
                </c:pt>
                <c:pt idx="2">
                  <c:v>4.4000000000000004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32775168"/>
        <c:axId val="32789248"/>
      </c:barChart>
      <c:catAx>
        <c:axId val="3277516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789248"/>
        <c:crosses val="autoZero"/>
        <c:auto val="1"/>
        <c:lblAlgn val="ctr"/>
        <c:lblOffset val="100"/>
        <c:noMultiLvlLbl val="0"/>
      </c:catAx>
      <c:valAx>
        <c:axId val="32789248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327751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4114848132"/>
          <c:y val="0.17038196872955327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1098041205442181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0.25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309604353065258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0.55000000000000004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0384045740348191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32915840"/>
        <c:axId val="32917376"/>
      </c:barChart>
      <c:catAx>
        <c:axId val="3291584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2917376"/>
        <c:crosses val="autoZero"/>
        <c:auto val="1"/>
        <c:lblAlgn val="ctr"/>
        <c:lblOffset val="100"/>
        <c:noMultiLvlLbl val="0"/>
      </c:catAx>
      <c:valAx>
        <c:axId val="3291737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329158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4.2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33369088"/>
        <c:axId val="33374976"/>
      </c:barChart>
      <c:catAx>
        <c:axId val="33369088"/>
        <c:scaling>
          <c:orientation val="minMax"/>
        </c:scaling>
        <c:delete val="1"/>
        <c:axPos val="l"/>
        <c:majorTickMark val="out"/>
        <c:minorTickMark val="none"/>
        <c:tickLblPos val="none"/>
        <c:crossAx val="33374976"/>
        <c:crosses val="autoZero"/>
        <c:auto val="1"/>
        <c:lblAlgn val="ctr"/>
        <c:lblOffset val="100"/>
        <c:noMultiLvlLbl val="0"/>
      </c:catAx>
      <c:valAx>
        <c:axId val="333749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33690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5</c:v>
                </c:pt>
                <c:pt idx="1">
                  <c:v>6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33415936"/>
        <c:axId val="33417472"/>
      </c:barChart>
      <c:catAx>
        <c:axId val="33415936"/>
        <c:scaling>
          <c:orientation val="maxMin"/>
        </c:scaling>
        <c:delete val="1"/>
        <c:axPos val="l"/>
        <c:majorTickMark val="out"/>
        <c:minorTickMark val="none"/>
        <c:tickLblPos val="none"/>
        <c:crossAx val="33417472"/>
        <c:crosses val="autoZero"/>
        <c:auto val="1"/>
        <c:lblAlgn val="ctr"/>
        <c:lblOffset val="100"/>
        <c:noMultiLvlLbl val="0"/>
      </c:catAx>
      <c:valAx>
        <c:axId val="3341747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34159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19328"/>
        <c:axId val="33220864"/>
      </c:barChart>
      <c:catAx>
        <c:axId val="33219328"/>
        <c:scaling>
          <c:orientation val="maxMin"/>
        </c:scaling>
        <c:delete val="1"/>
        <c:axPos val="l"/>
        <c:majorTickMark val="out"/>
        <c:minorTickMark val="none"/>
        <c:tickLblPos val="none"/>
        <c:crossAx val="33220864"/>
        <c:crosses val="autoZero"/>
        <c:auto val="1"/>
        <c:lblAlgn val="ctr"/>
        <c:lblOffset val="100"/>
        <c:noMultiLvlLbl val="0"/>
      </c:catAx>
      <c:valAx>
        <c:axId val="3322086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32193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5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710080"/>
        <c:axId val="33711616"/>
      </c:barChart>
      <c:catAx>
        <c:axId val="33710080"/>
        <c:scaling>
          <c:orientation val="maxMin"/>
        </c:scaling>
        <c:delete val="1"/>
        <c:axPos val="l"/>
        <c:majorTickMark val="out"/>
        <c:minorTickMark val="none"/>
        <c:tickLblPos val="none"/>
        <c:crossAx val="33711616"/>
        <c:crosses val="autoZero"/>
        <c:auto val="1"/>
        <c:lblAlgn val="ctr"/>
        <c:lblOffset val="100"/>
        <c:noMultiLvlLbl val="0"/>
      </c:catAx>
      <c:valAx>
        <c:axId val="3371161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37100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8</c:v>
                </c:pt>
                <c:pt idx="3">
                  <c:v>0</c:v>
                </c:pt>
                <c:pt idx="4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892416"/>
        <c:axId val="72893952"/>
      </c:barChart>
      <c:catAx>
        <c:axId val="72892416"/>
        <c:scaling>
          <c:orientation val="maxMin"/>
        </c:scaling>
        <c:delete val="1"/>
        <c:axPos val="l"/>
        <c:majorTickMark val="out"/>
        <c:minorTickMark val="none"/>
        <c:tickLblPos val="none"/>
        <c:crossAx val="72893952"/>
        <c:crosses val="autoZero"/>
        <c:auto val="1"/>
        <c:lblAlgn val="ctr"/>
        <c:lblOffset val="100"/>
        <c:noMultiLvlLbl val="0"/>
      </c:catAx>
      <c:valAx>
        <c:axId val="7289395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728924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2</c:v>
                </c:pt>
                <c:pt idx="1">
                  <c:v>8</c:v>
                </c:pt>
                <c:pt idx="2">
                  <c:v>4</c:v>
                </c:pt>
                <c:pt idx="3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940160"/>
        <c:axId val="73277824"/>
      </c:barChart>
      <c:catAx>
        <c:axId val="72940160"/>
        <c:scaling>
          <c:orientation val="maxMin"/>
        </c:scaling>
        <c:delete val="1"/>
        <c:axPos val="l"/>
        <c:majorTickMark val="out"/>
        <c:minorTickMark val="none"/>
        <c:tickLblPos val="none"/>
        <c:crossAx val="73277824"/>
        <c:crosses val="autoZero"/>
        <c:auto val="1"/>
        <c:lblAlgn val="ctr"/>
        <c:lblOffset val="100"/>
        <c:noMultiLvlLbl val="0"/>
      </c:catAx>
      <c:valAx>
        <c:axId val="7327782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729401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4.25</c:v>
                </c:pt>
                <c:pt idx="1">
                  <c:v>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32198016"/>
        <c:axId val="32212096"/>
      </c:barChart>
      <c:catAx>
        <c:axId val="32198016"/>
        <c:scaling>
          <c:orientation val="maxMin"/>
        </c:scaling>
        <c:delete val="1"/>
        <c:axPos val="l"/>
        <c:majorTickMark val="out"/>
        <c:minorTickMark val="none"/>
        <c:tickLblPos val="none"/>
        <c:crossAx val="32212096"/>
        <c:crosses val="autoZero"/>
        <c:auto val="1"/>
        <c:lblAlgn val="ctr"/>
        <c:lblOffset val="100"/>
        <c:noMultiLvlLbl val="0"/>
      </c:catAx>
      <c:valAx>
        <c:axId val="32212096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321980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8</c:v>
                </c:pt>
                <c:pt idx="1">
                  <c:v>2</c:v>
                </c:pt>
                <c:pt idx="2">
                  <c:v>6</c:v>
                </c:pt>
                <c:pt idx="3">
                  <c:v>4</c:v>
                </c:pt>
                <c:pt idx="4">
                  <c:v>3</c:v>
                </c:pt>
                <c:pt idx="5">
                  <c:v>5</c:v>
                </c:pt>
                <c:pt idx="6">
                  <c:v>4</c:v>
                </c:pt>
                <c:pt idx="7">
                  <c:v>8</c:v>
                </c:pt>
                <c:pt idx="8">
                  <c:v>5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31984640"/>
        <c:axId val="31998720"/>
      </c:barChart>
      <c:catAx>
        <c:axId val="3198464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998720"/>
        <c:crosses val="autoZero"/>
        <c:auto val="1"/>
        <c:lblAlgn val="ctr"/>
        <c:lblOffset val="100"/>
        <c:noMultiLvlLbl val="0"/>
      </c:catAx>
      <c:valAx>
        <c:axId val="31998720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319846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8.1574503187101688E-2"/>
                  <c:y val="-4.814740800072639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0</c:v>
                </c:pt>
                <c:pt idx="1">
                  <c:v>0.36799999999999999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619047619047619E-3"/>
                  <c:y val="-4.89054210499007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8095238095238099E-2"/>
                  <c:y val="-4.82615153126743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619047619047619E-3"/>
                  <c:y val="-4.89048130180431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0.05</c:v>
                </c:pt>
                <c:pt idx="1">
                  <c:v>0.21099999999999999</c:v>
                </c:pt>
                <c:pt idx="2">
                  <c:v>0.05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857142857142857E-2"/>
                  <c:y val="-4.87965833473856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9523809523809526E-2"/>
                  <c:y val="-4.81474080007263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0.05</c:v>
                </c:pt>
                <c:pt idx="1">
                  <c:v>0.26300000000000001</c:v>
                </c:pt>
                <c:pt idx="2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4285264341957258E-2"/>
                  <c:y val="-5.0835719520579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7142857142857143E-3"/>
                  <c:y val="-4.76117319341574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904761904761905E-2"/>
                  <c:y val="-5.0835719520579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0.35</c:v>
                </c:pt>
                <c:pt idx="1">
                  <c:v>5.2999999999999999E-2</c:v>
                </c:pt>
                <c:pt idx="2">
                  <c:v>0.3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288941882264717"/>
                  <c:y val="-4.89123120776205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0040044994375703E-2"/>
                  <c:y val="-4.8261920667246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5914690663667042"/>
                  <c:y val="-5.1257896307057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0.55000000000000004</c:v>
                </c:pt>
                <c:pt idx="1">
                  <c:v>0.105</c:v>
                </c:pt>
                <c:pt idx="2">
                  <c:v>0.65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32120192"/>
        <c:axId val="32142464"/>
      </c:barChart>
      <c:catAx>
        <c:axId val="3212019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142464"/>
        <c:crosses val="autoZero"/>
        <c:auto val="1"/>
        <c:lblAlgn val="ctr"/>
        <c:lblOffset val="100"/>
        <c:noMultiLvlLbl val="0"/>
      </c:catAx>
      <c:valAx>
        <c:axId val="3214246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21201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4.8</c:v>
                </c:pt>
                <c:pt idx="1">
                  <c:v>3</c:v>
                </c:pt>
                <c:pt idx="2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32514816"/>
        <c:axId val="32516352"/>
      </c:barChart>
      <c:catAx>
        <c:axId val="3251481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516352"/>
        <c:crosses val="autoZero"/>
        <c:auto val="1"/>
        <c:lblAlgn val="ctr"/>
        <c:lblOffset val="100"/>
        <c:noMultiLvlLbl val="0"/>
      </c:catAx>
      <c:valAx>
        <c:axId val="32516352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325148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2.3025632434243649E-2"/>
                  <c:y val="-4.38208484238056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6904438363644262E-4"/>
                  <c:y val="-4.5623956068165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0</c:v>
                </c:pt>
                <c:pt idx="1">
                  <c:v>0.158</c:v>
                </c:pt>
                <c:pt idx="2">
                  <c:v>6.2E-2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646823402393849E-2"/>
                  <c:y val="-4.3508554179301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104844163983048E-2"/>
                  <c:y val="-4.56241227139736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9560134770387745E-2"/>
                  <c:y val="-4.56237894223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4596030106165809E-3"/>
                  <c:y val="-4.35080542418773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0.105</c:v>
                </c:pt>
                <c:pt idx="1">
                  <c:v>0.26300000000000001</c:v>
                </c:pt>
                <c:pt idx="2">
                  <c:v>0.188</c:v>
                </c:pt>
                <c:pt idx="3">
                  <c:v>5.6000000000000001E-2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8171044222309089E-2"/>
                  <c:y val="-4.3507720950261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7747994266674113E-2"/>
                  <c:y val="-4.3821348361230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438711118556989E-2"/>
                  <c:y val="-4.35080542418773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3102449073298462E-2"/>
                  <c:y val="-4.5624622651398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504625751568288E-2"/>
                  <c:y val="-4.45800867258114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0.21099999999999999</c:v>
                </c:pt>
                <c:pt idx="1">
                  <c:v>0.21099999999999999</c:v>
                </c:pt>
                <c:pt idx="2">
                  <c:v>0.312</c:v>
                </c:pt>
                <c:pt idx="3">
                  <c:v>0.16700000000000001</c:v>
                </c:pt>
                <c:pt idx="4">
                  <c:v>0.27800000000000002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6156375843090537"/>
                  <c:y val="-4.56242893597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6649603196763519E-2"/>
                  <c:y val="-4.56242893597818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458089015468811E-2"/>
                  <c:y val="-4.56241227139736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8478149451176759"/>
                  <c:y val="-4.56241227139736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712909290593996"/>
                  <c:y val="-4.45800867258114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0.68400000000000005</c:v>
                </c:pt>
                <c:pt idx="1">
                  <c:v>0.36799999999999999</c:v>
                </c:pt>
                <c:pt idx="2">
                  <c:v>0.438</c:v>
                </c:pt>
                <c:pt idx="3">
                  <c:v>0.77800000000000002</c:v>
                </c:pt>
                <c:pt idx="4">
                  <c:v>0.72199999999999998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697344"/>
        <c:axId val="32260864"/>
      </c:barChart>
      <c:catAx>
        <c:axId val="3269734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260864"/>
        <c:crosses val="autoZero"/>
        <c:auto val="1"/>
        <c:lblAlgn val="ctr"/>
        <c:lblOffset val="100"/>
        <c:noMultiLvlLbl val="0"/>
      </c:catAx>
      <c:valAx>
        <c:axId val="3226086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26973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4.8</c:v>
                </c:pt>
                <c:pt idx="1">
                  <c:v>3.4</c:v>
                </c:pt>
                <c:pt idx="2">
                  <c:v>4.25</c:v>
                </c:pt>
                <c:pt idx="3">
                  <c:v>5</c:v>
                </c:pt>
                <c:pt idx="4">
                  <c:v>4.5999999999999996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16416"/>
        <c:axId val="32322304"/>
      </c:barChart>
      <c:catAx>
        <c:axId val="3231641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322304"/>
        <c:crosses val="autoZero"/>
        <c:auto val="1"/>
        <c:lblAlgn val="ctr"/>
        <c:lblOffset val="100"/>
        <c:noMultiLvlLbl val="0"/>
      </c:catAx>
      <c:valAx>
        <c:axId val="32322304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323164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0.41176470588235292</c:v>
                </c:pt>
                <c:pt idx="1">
                  <c:v>0.23499999999999999</c:v>
                </c:pt>
                <c:pt idx="2">
                  <c:v>0.17599999999999999</c:v>
                </c:pt>
                <c:pt idx="3">
                  <c:v>0.17599999999999999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0.17647058823529413</c:v>
                </c:pt>
                <c:pt idx="1">
                  <c:v>0.23499999999999999</c:v>
                </c:pt>
                <c:pt idx="2">
                  <c:v>0.41199999999999998</c:v>
                </c:pt>
                <c:pt idx="3">
                  <c:v>0.17599999999999999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4"/>
              <c:numFmt formatCode="0.0%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</c:v>
                </c:pt>
                <c:pt idx="1">
                  <c:v>5.8999999999999997E-2</c:v>
                </c:pt>
                <c:pt idx="2">
                  <c:v>0.23499999999999999</c:v>
                </c:pt>
                <c:pt idx="3">
                  <c:v>0.58799999999999997</c:v>
                </c:pt>
                <c:pt idx="4">
                  <c:v>0.125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0.41176470588235292</c:v>
                </c:pt>
                <c:pt idx="1">
                  <c:v>0.47099999999999997</c:v>
                </c:pt>
                <c:pt idx="2">
                  <c:v>0.11799999999999999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1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5.8999999999999997E-2</c:v>
                </c:pt>
                <c:pt idx="3">
                  <c:v>5.8999999999999997E-2</c:v>
                </c:pt>
                <c:pt idx="4">
                  <c:v>0.875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393856"/>
        <c:axId val="32412032"/>
      </c:barChart>
      <c:catAx>
        <c:axId val="323938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32412032"/>
        <c:crosses val="autoZero"/>
        <c:auto val="1"/>
        <c:lblAlgn val="ctr"/>
        <c:lblOffset val="100"/>
        <c:noMultiLvlLbl val="0"/>
      </c:catAx>
      <c:valAx>
        <c:axId val="3241203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23938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5087714451206733E-3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052631433536202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2631571676810098E-3"/>
                  <c:y val="-4.10557184750732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269442289067235E-2"/>
                  <c:y val="-4.30098290499611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5.2999999999999999E-2</c:v>
                </c:pt>
                <c:pt idx="1">
                  <c:v>0.105</c:v>
                </c:pt>
                <c:pt idx="2">
                  <c:v>5.2999999999999999E-2</c:v>
                </c:pt>
                <c:pt idx="3">
                  <c:v>0.308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2645110837807594E-2"/>
                  <c:y val="-4.30096751102593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5087714451206738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4089090469803776E-2"/>
                  <c:y val="-4.301013692936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5235940705077953E-2"/>
                  <c:y val="-4.30098290499611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0.21099999999999999</c:v>
                </c:pt>
                <c:pt idx="1">
                  <c:v>0.21099999999999999</c:v>
                </c:pt>
                <c:pt idx="2">
                  <c:v>0.316</c:v>
                </c:pt>
                <c:pt idx="3">
                  <c:v>0.154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0958130824957753E-2"/>
                  <c:y val="-4.10546408971605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4939211916119368E-2"/>
                  <c:y val="-4.30098290499611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0256249446574189E-2"/>
                  <c:y val="-4.3009982989663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4336507205897608E-2"/>
                  <c:y val="-4.30096751102593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0.36799999999999999</c:v>
                </c:pt>
                <c:pt idx="1">
                  <c:v>0.21099999999999999</c:v>
                </c:pt>
                <c:pt idx="2">
                  <c:v>0.105</c:v>
                </c:pt>
                <c:pt idx="3">
                  <c:v>0.154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870416373751022E-2"/>
                  <c:y val="-4.30098290499611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5393552231861824E-2"/>
                  <c:y val="-4.3009982989662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7489838722221479E-2"/>
                  <c:y val="-4.10549487765642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2874420102994872E-2"/>
                  <c:y val="-4.3009982989662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0.26300000000000001</c:v>
                </c:pt>
                <c:pt idx="1">
                  <c:v>0.316</c:v>
                </c:pt>
                <c:pt idx="2">
                  <c:v>0.26300000000000001</c:v>
                </c:pt>
                <c:pt idx="3">
                  <c:v>0.308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357341986829411E-2"/>
                  <c:y val="-4.3009982989662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6308464386177042E-2"/>
                  <c:y val="-4.3009982989662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8277930891292871E-2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1176945548150819E-3"/>
                  <c:y val="-4.3009982989662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0.105</c:v>
                </c:pt>
                <c:pt idx="1">
                  <c:v>0.158</c:v>
                </c:pt>
                <c:pt idx="2">
                  <c:v>0.26300000000000001</c:v>
                </c:pt>
                <c:pt idx="3">
                  <c:v>7.6999999999999999E-2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30637056"/>
        <c:axId val="30655232"/>
      </c:barChart>
      <c:catAx>
        <c:axId val="3063705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655232"/>
        <c:crosses val="autoZero"/>
        <c:auto val="1"/>
        <c:lblAlgn val="ctr"/>
        <c:lblOffset val="100"/>
        <c:noMultiLvlLbl val="0"/>
      </c:catAx>
      <c:valAx>
        <c:axId val="3065523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6370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3,2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2,7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3,2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2,6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2,5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3</xdr:row>
      <xdr:rowOff>161924</xdr:rowOff>
    </xdr:from>
    <xdr:to>
      <xdr:col>11</xdr:col>
      <xdr:colOff>323850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4,4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4,6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2,3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4,7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4,6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4,7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S9" sqref="S9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30" t="s">
        <v>69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20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3"/>
      <c r="M6" s="3"/>
      <c r="N6" s="3"/>
      <c r="O6" s="3"/>
      <c r="P6" s="3"/>
      <c r="Q6" s="3"/>
      <c r="R6" s="3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2"/>
      <c r="T7" s="2"/>
    </row>
    <row r="8" spans="1:20" x14ac:dyDescent="0.25">
      <c r="K8" s="2"/>
      <c r="L8" s="23" t="s">
        <v>72</v>
      </c>
      <c r="M8" s="4">
        <v>0</v>
      </c>
      <c r="N8" s="4">
        <v>9.0999999999999998E-2</v>
      </c>
      <c r="O8" s="4">
        <v>9.0999999999999998E-2</v>
      </c>
      <c r="P8" s="4">
        <v>0.45500000000000002</v>
      </c>
      <c r="Q8" s="4">
        <v>0.36399999999999999</v>
      </c>
      <c r="R8" s="24">
        <f>(0*1+1*2+1*3+5*4+4*5)/11</f>
        <v>4.0909090909090908</v>
      </c>
      <c r="S8" s="2"/>
      <c r="T8" s="2"/>
    </row>
    <row r="9" spans="1:20" x14ac:dyDescent="0.25">
      <c r="K9" s="2"/>
      <c r="L9" s="3" t="s">
        <v>0</v>
      </c>
      <c r="M9" s="4">
        <v>0</v>
      </c>
      <c r="N9" s="4">
        <v>0</v>
      </c>
      <c r="O9" s="4">
        <v>0.27300000000000002</v>
      </c>
      <c r="P9" s="4">
        <v>0.36399999999999999</v>
      </c>
      <c r="Q9" s="4">
        <v>0.36399999999999999</v>
      </c>
      <c r="R9" s="24">
        <f>(0*1+0*2+3*3+4*4+4*5)/11</f>
        <v>4.0909090909090908</v>
      </c>
      <c r="S9" s="2"/>
      <c r="T9" s="2"/>
    </row>
    <row r="10" spans="1:20" x14ac:dyDescent="0.25">
      <c r="K10" s="2"/>
      <c r="L10" s="3"/>
      <c r="M10" s="3"/>
      <c r="N10" s="3"/>
      <c r="O10" s="3"/>
      <c r="P10" s="3"/>
      <c r="Q10" s="3"/>
      <c r="R10" s="3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2:21" x14ac:dyDescent="0.25">
      <c r="O18" s="1"/>
    </row>
    <row r="26" spans="12:21" x14ac:dyDescent="0.25"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2:21" x14ac:dyDescent="0.25"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2:21" x14ac:dyDescent="0.25"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2:21" x14ac:dyDescent="0.25">
      <c r="L29" s="3"/>
      <c r="M29" s="3"/>
      <c r="N29" s="3"/>
      <c r="O29" s="3"/>
      <c r="P29" s="3"/>
      <c r="Q29" s="3"/>
      <c r="R29" s="3"/>
      <c r="S29" s="3"/>
      <c r="T29" s="3"/>
      <c r="U29" s="2"/>
    </row>
    <row r="30" spans="12:21" x14ac:dyDescent="0.25">
      <c r="L30" s="3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3"/>
      <c r="U30" s="2"/>
    </row>
    <row r="31" spans="12:21" x14ac:dyDescent="0.25">
      <c r="L31" s="3"/>
      <c r="M31" s="23" t="s">
        <v>73</v>
      </c>
      <c r="N31" s="4">
        <v>0</v>
      </c>
      <c r="O31" s="4">
        <v>0</v>
      </c>
      <c r="P31" s="4">
        <v>0.25</v>
      </c>
      <c r="Q31" s="4">
        <v>0.25</v>
      </c>
      <c r="R31" s="4">
        <v>0.5</v>
      </c>
      <c r="S31" s="24">
        <f>(0*1+0*2+1*3+1*4+2*5)/4</f>
        <v>4.25</v>
      </c>
      <c r="T31" s="3"/>
      <c r="U31" s="2"/>
    </row>
    <row r="32" spans="12:21" x14ac:dyDescent="0.25">
      <c r="L32" s="3"/>
      <c r="M32" s="3" t="s">
        <v>0</v>
      </c>
      <c r="N32" s="4">
        <v>0</v>
      </c>
      <c r="O32" s="4">
        <v>0</v>
      </c>
      <c r="P32" s="4">
        <v>0</v>
      </c>
      <c r="Q32" s="4">
        <v>0.5</v>
      </c>
      <c r="R32" s="4">
        <v>0.5</v>
      </c>
      <c r="S32" s="24">
        <f>(0*1+0*2+0*3+2*4+2*5)/4</f>
        <v>4.5</v>
      </c>
      <c r="T32" s="3"/>
      <c r="U32" s="2"/>
    </row>
    <row r="33" spans="12:21" x14ac:dyDescent="0.25">
      <c r="L33" s="3"/>
      <c r="M33" s="3"/>
      <c r="N33" s="3"/>
      <c r="O33" s="3"/>
      <c r="P33" s="3"/>
      <c r="Q33" s="3"/>
      <c r="R33" s="3"/>
      <c r="S33" s="3"/>
      <c r="T33" s="3"/>
      <c r="U33" s="2"/>
    </row>
    <row r="34" spans="12:21" x14ac:dyDescent="0.25">
      <c r="L34" s="3"/>
      <c r="M34" s="3"/>
      <c r="N34" s="3"/>
      <c r="O34" s="3"/>
      <c r="P34" s="3"/>
      <c r="Q34" s="3"/>
      <c r="R34" s="3"/>
      <c r="S34" s="3"/>
      <c r="T34" s="3"/>
      <c r="U34" s="2"/>
    </row>
    <row r="35" spans="12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2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2:21" x14ac:dyDescent="0.25">
      <c r="M40" s="2"/>
      <c r="N40" s="2"/>
      <c r="O40" s="2"/>
      <c r="P40" s="2"/>
      <c r="Q40" s="2"/>
    </row>
    <row r="41" spans="12:21" x14ac:dyDescent="0.25">
      <c r="M41" s="2"/>
      <c r="N41" s="2"/>
      <c r="O41" s="2"/>
      <c r="P41" s="2"/>
      <c r="Q41" s="2"/>
    </row>
    <row r="42" spans="12:21" x14ac:dyDescent="0.25">
      <c r="M42" s="2"/>
      <c r="N42" s="2"/>
      <c r="O42" s="2"/>
      <c r="P42" s="2"/>
      <c r="Q42" s="2"/>
      <c r="R42" s="2"/>
      <c r="S42" s="2"/>
    </row>
    <row r="43" spans="12:21" x14ac:dyDescent="0.25">
      <c r="M43" s="2"/>
      <c r="N43" s="3"/>
      <c r="O43" s="3"/>
      <c r="P43" s="3"/>
      <c r="Q43" s="3"/>
      <c r="R43" s="2"/>
      <c r="S43" s="2"/>
    </row>
    <row r="44" spans="12:21" x14ac:dyDescent="0.25">
      <c r="M44" s="2"/>
      <c r="N44" s="3"/>
      <c r="O44" s="3"/>
      <c r="P44" s="3"/>
      <c r="Q44" s="3"/>
      <c r="R44" s="3"/>
      <c r="S44" s="2"/>
    </row>
    <row r="45" spans="12:21" x14ac:dyDescent="0.25">
      <c r="M45" s="2"/>
      <c r="N45" s="3"/>
      <c r="O45" s="3" t="s">
        <v>4</v>
      </c>
      <c r="P45" s="3" t="s">
        <v>5</v>
      </c>
      <c r="Q45" s="3"/>
      <c r="R45" s="3"/>
      <c r="S45" s="2"/>
    </row>
    <row r="46" spans="12:21" x14ac:dyDescent="0.25">
      <c r="M46" s="2"/>
      <c r="N46" s="3">
        <v>1</v>
      </c>
      <c r="O46" s="25">
        <v>8</v>
      </c>
      <c r="P46" s="25">
        <v>0</v>
      </c>
      <c r="Q46" s="3"/>
      <c r="R46" s="3"/>
      <c r="S46" s="2"/>
    </row>
    <row r="47" spans="12:21" x14ac:dyDescent="0.25">
      <c r="M47" s="2"/>
      <c r="N47" s="3">
        <v>2</v>
      </c>
      <c r="O47" s="25">
        <v>2</v>
      </c>
      <c r="P47" s="25">
        <v>2</v>
      </c>
      <c r="Q47" s="3"/>
      <c r="R47" s="3"/>
      <c r="S47" s="2"/>
    </row>
    <row r="48" spans="12:21" x14ac:dyDescent="0.25">
      <c r="M48" s="2"/>
      <c r="N48" s="3">
        <v>3</v>
      </c>
      <c r="O48" s="25">
        <v>6</v>
      </c>
      <c r="P48" s="25">
        <v>2</v>
      </c>
      <c r="Q48" s="3"/>
      <c r="R48" s="3"/>
      <c r="S48" s="2"/>
    </row>
    <row r="49" spans="13:19" x14ac:dyDescent="0.25">
      <c r="M49" s="2"/>
      <c r="N49" s="3">
        <v>4</v>
      </c>
      <c r="O49" s="25">
        <v>4</v>
      </c>
      <c r="P49" s="25">
        <v>2</v>
      </c>
      <c r="Q49" s="3"/>
      <c r="R49" s="3"/>
      <c r="S49" s="2"/>
    </row>
    <row r="50" spans="13:19" x14ac:dyDescent="0.25">
      <c r="M50" s="2"/>
      <c r="N50" s="3">
        <v>5</v>
      </c>
      <c r="O50" s="25">
        <v>3</v>
      </c>
      <c r="P50" s="25">
        <v>0</v>
      </c>
      <c r="Q50" s="3"/>
      <c r="R50" s="3"/>
      <c r="S50" s="2"/>
    </row>
    <row r="51" spans="13:19" x14ac:dyDescent="0.25">
      <c r="M51" s="2"/>
      <c r="N51" s="3">
        <v>6</v>
      </c>
      <c r="O51" s="25">
        <v>5</v>
      </c>
      <c r="P51" s="25">
        <v>1</v>
      </c>
      <c r="Q51" s="3"/>
      <c r="R51" s="3"/>
      <c r="S51" s="2"/>
    </row>
    <row r="52" spans="13:19" x14ac:dyDescent="0.25">
      <c r="M52" s="2"/>
      <c r="N52" s="3">
        <v>7</v>
      </c>
      <c r="O52" s="25">
        <v>4</v>
      </c>
      <c r="P52" s="25">
        <v>1</v>
      </c>
      <c r="Q52" s="3"/>
      <c r="R52" s="3"/>
      <c r="S52" s="2"/>
    </row>
    <row r="53" spans="13:19" x14ac:dyDescent="0.25">
      <c r="M53" s="2"/>
      <c r="N53" s="3">
        <v>8</v>
      </c>
      <c r="O53" s="25">
        <v>8</v>
      </c>
      <c r="P53" s="25">
        <v>0</v>
      </c>
      <c r="Q53" s="3"/>
      <c r="R53" s="3"/>
      <c r="S53" s="2"/>
    </row>
    <row r="54" spans="13:19" x14ac:dyDescent="0.25">
      <c r="M54" s="2"/>
      <c r="N54" s="3">
        <v>9</v>
      </c>
      <c r="O54" s="25">
        <v>5</v>
      </c>
      <c r="P54" s="25">
        <v>0</v>
      </c>
      <c r="Q54" s="3"/>
      <c r="R54" s="3"/>
      <c r="S54" s="2"/>
    </row>
    <row r="55" spans="13:19" x14ac:dyDescent="0.25">
      <c r="M55" s="2"/>
      <c r="N55" s="3"/>
      <c r="O55" s="3"/>
      <c r="P55" s="3"/>
      <c r="Q55" s="3"/>
      <c r="R55" s="3"/>
      <c r="S55" s="2"/>
    </row>
    <row r="56" spans="13:19" x14ac:dyDescent="0.25">
      <c r="M56" s="2"/>
      <c r="N56" s="2"/>
      <c r="O56" s="2"/>
      <c r="P56" s="2"/>
      <c r="Q56" s="2"/>
      <c r="R56" s="3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T59" sqref="T59"/>
    </sheetView>
  </sheetViews>
  <sheetFormatPr defaultRowHeight="15" x14ac:dyDescent="0.25"/>
  <sheetData>
    <row r="2" spans="1:23" ht="27.75" customHeight="1" x14ac:dyDescent="0.35">
      <c r="A2" s="30" t="s">
        <v>70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19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2"/>
      <c r="N9" s="3"/>
      <c r="O9" s="3"/>
      <c r="P9" s="3"/>
      <c r="Q9" s="3"/>
      <c r="R9" s="3"/>
      <c r="S9" s="3"/>
      <c r="T9" s="3"/>
      <c r="U9" s="2"/>
      <c r="V9" s="2"/>
      <c r="W9" s="2"/>
    </row>
    <row r="10" spans="1:23" x14ac:dyDescent="0.25">
      <c r="M10" s="2"/>
      <c r="N10" s="3"/>
      <c r="O10" s="3"/>
      <c r="P10" s="3"/>
      <c r="Q10" s="3"/>
      <c r="R10" s="3"/>
      <c r="S10" s="3"/>
      <c r="T10" s="3"/>
      <c r="U10" s="2"/>
      <c r="V10" s="2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2"/>
      <c r="W11" s="2"/>
    </row>
    <row r="12" spans="1:23" x14ac:dyDescent="0.25">
      <c r="M12" s="2"/>
      <c r="N12" s="23">
        <v>1</v>
      </c>
      <c r="O12" s="4">
        <v>0</v>
      </c>
      <c r="P12" s="4">
        <v>0.05</v>
      </c>
      <c r="Q12" s="4">
        <v>0.05</v>
      </c>
      <c r="R12" s="4">
        <v>0.35</v>
      </c>
      <c r="S12" s="4">
        <v>0.55000000000000004</v>
      </c>
      <c r="T12" s="24">
        <f>(0*1+1*2+1*3+7*4+11*5)/20</f>
        <v>4.4000000000000004</v>
      </c>
      <c r="U12" s="2"/>
      <c r="V12" s="2"/>
      <c r="W12" s="2"/>
    </row>
    <row r="13" spans="1:23" x14ac:dyDescent="0.25">
      <c r="M13" s="2"/>
      <c r="N13" s="3">
        <v>2</v>
      </c>
      <c r="O13" s="4">
        <v>0.36799999999999999</v>
      </c>
      <c r="P13" s="4">
        <v>0.21099999999999999</v>
      </c>
      <c r="Q13" s="4">
        <v>0.26300000000000001</v>
      </c>
      <c r="R13" s="4">
        <v>5.2999999999999999E-2</v>
      </c>
      <c r="S13" s="4">
        <v>0.105</v>
      </c>
      <c r="T13" s="24">
        <f>(7*1+4*2+5*3+1*4+2*5)/19</f>
        <v>2.3157894736842106</v>
      </c>
      <c r="U13" s="2"/>
      <c r="V13" s="2"/>
      <c r="W13" s="2"/>
    </row>
    <row r="14" spans="1:23" x14ac:dyDescent="0.25">
      <c r="M14" s="2"/>
      <c r="N14" s="3">
        <v>3</v>
      </c>
      <c r="O14" s="4">
        <v>0</v>
      </c>
      <c r="P14" s="4">
        <v>0.05</v>
      </c>
      <c r="Q14" s="4">
        <v>0</v>
      </c>
      <c r="R14" s="4">
        <v>0.3</v>
      </c>
      <c r="S14" s="4">
        <v>0.65</v>
      </c>
      <c r="T14" s="24">
        <f>(0*1+1*2+0*3+6*4+13*5)/20</f>
        <v>4.55</v>
      </c>
      <c r="U14" s="2"/>
      <c r="V14" s="2"/>
      <c r="W14" s="2"/>
    </row>
    <row r="15" spans="1:23" x14ac:dyDescent="0.25"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x14ac:dyDescent="0.25"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3:23" x14ac:dyDescent="0.25"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3"/>
      <c r="O39" s="3"/>
      <c r="P39" s="3"/>
      <c r="Q39" s="3"/>
      <c r="R39" s="3"/>
      <c r="S39" s="3"/>
      <c r="T39" s="3"/>
      <c r="U39" s="3"/>
      <c r="V39" s="2"/>
      <c r="W39" s="2"/>
    </row>
    <row r="40" spans="13:23" x14ac:dyDescent="0.25">
      <c r="M40" s="2"/>
      <c r="N40" s="3"/>
      <c r="O40" s="3"/>
      <c r="P40" s="3"/>
      <c r="Q40" s="3"/>
      <c r="R40" s="3"/>
      <c r="S40" s="3"/>
      <c r="T40" s="3"/>
      <c r="U40" s="3"/>
      <c r="V40" s="2"/>
      <c r="W40" s="2"/>
    </row>
    <row r="41" spans="13:23" x14ac:dyDescent="0.25">
      <c r="M41" s="2"/>
      <c r="N41" s="3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2"/>
      <c r="W41" s="2"/>
    </row>
    <row r="42" spans="13:23" x14ac:dyDescent="0.25">
      <c r="M42" s="2"/>
      <c r="N42" s="3"/>
      <c r="O42" s="23">
        <v>1</v>
      </c>
      <c r="P42" s="4">
        <v>0</v>
      </c>
      <c r="Q42" s="4">
        <v>0</v>
      </c>
      <c r="R42" s="4">
        <v>0</v>
      </c>
      <c r="S42" s="4">
        <v>0.2</v>
      </c>
      <c r="T42" s="4">
        <v>0.8</v>
      </c>
      <c r="U42" s="24">
        <f>(0*1+0*2+0*3+1*4+4*5)/5</f>
        <v>4.8</v>
      </c>
      <c r="V42" s="2"/>
      <c r="W42" s="2"/>
    </row>
    <row r="43" spans="13:23" x14ac:dyDescent="0.25">
      <c r="M43" s="2"/>
      <c r="N43" s="3"/>
      <c r="O43" s="3">
        <v>2</v>
      </c>
      <c r="P43" s="4">
        <v>0</v>
      </c>
      <c r="Q43" s="4">
        <v>0.4</v>
      </c>
      <c r="R43" s="4">
        <v>0.4</v>
      </c>
      <c r="S43" s="4">
        <v>0</v>
      </c>
      <c r="T43" s="4">
        <v>0.2</v>
      </c>
      <c r="U43" s="24">
        <f>(0*1+2*2+2*3+0*4+1*5)/5</f>
        <v>3</v>
      </c>
      <c r="V43" s="2"/>
      <c r="W43" s="2"/>
    </row>
    <row r="44" spans="13:23" x14ac:dyDescent="0.25">
      <c r="M44" s="2"/>
      <c r="N44" s="3"/>
      <c r="O44" s="3">
        <v>3</v>
      </c>
      <c r="P44" s="4">
        <v>0</v>
      </c>
      <c r="Q44" s="4">
        <v>0</v>
      </c>
      <c r="R44" s="4">
        <v>0</v>
      </c>
      <c r="S44" s="4">
        <v>0</v>
      </c>
      <c r="T44" s="4">
        <v>1</v>
      </c>
      <c r="U44" s="24">
        <f>(0*1+0*2+0*3+0*4+5*5)/5</f>
        <v>5</v>
      </c>
      <c r="V44" s="2"/>
      <c r="W44" s="2"/>
    </row>
    <row r="45" spans="13:23" x14ac:dyDescent="0.25">
      <c r="M45" s="2"/>
      <c r="N45" s="3"/>
      <c r="O45" s="3"/>
      <c r="P45" s="3"/>
      <c r="Q45" s="3"/>
      <c r="R45" s="3"/>
      <c r="S45" s="3"/>
      <c r="T45" s="3"/>
      <c r="U45" s="3"/>
      <c r="V45" s="2"/>
      <c r="W45" s="2"/>
    </row>
    <row r="46" spans="13:23" x14ac:dyDescent="0.25">
      <c r="M46" s="2"/>
      <c r="N46" s="2"/>
      <c r="O46" s="3"/>
      <c r="P46" s="3"/>
      <c r="Q46" s="3"/>
      <c r="R46" s="3"/>
      <c r="S46" s="3"/>
      <c r="T46" s="3"/>
      <c r="U46" s="3"/>
      <c r="V46" s="3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J133" sqref="J133"/>
    </sheetView>
  </sheetViews>
  <sheetFormatPr defaultRowHeight="15" x14ac:dyDescent="0.25"/>
  <sheetData>
    <row r="2" spans="1:20" ht="31.5" customHeight="1" x14ac:dyDescent="0.35">
      <c r="A2" s="30" t="s">
        <v>71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6" spans="1:20" x14ac:dyDescent="0.25">
      <c r="K6" s="2"/>
      <c r="L6" s="2"/>
      <c r="M6" s="2"/>
      <c r="N6" s="2"/>
      <c r="O6" s="2"/>
      <c r="P6" s="2"/>
      <c r="Q6" s="2"/>
      <c r="R6" s="2"/>
      <c r="S6" s="2"/>
    </row>
    <row r="7" spans="1:20" x14ac:dyDescent="0.25">
      <c r="J7" s="2"/>
      <c r="K7" s="2"/>
      <c r="L7" s="2"/>
      <c r="M7" s="2"/>
      <c r="N7" s="2"/>
      <c r="O7" s="2"/>
      <c r="P7" s="2"/>
      <c r="Q7" s="2"/>
      <c r="R7" s="2"/>
      <c r="S7" s="2"/>
    </row>
    <row r="8" spans="1:20" x14ac:dyDescent="0.25"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x14ac:dyDescent="0.25"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x14ac:dyDescent="0.25">
      <c r="J10" s="3"/>
      <c r="K10" s="3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3"/>
    </row>
    <row r="11" spans="1:20" x14ac:dyDescent="0.25">
      <c r="J11" s="3"/>
      <c r="K11" s="3"/>
      <c r="L11" s="3"/>
      <c r="M11" s="23">
        <v>1</v>
      </c>
      <c r="N11" s="4">
        <v>0</v>
      </c>
      <c r="O11" s="4">
        <v>0</v>
      </c>
      <c r="P11" s="4">
        <v>0.105</v>
      </c>
      <c r="Q11" s="4">
        <v>0.21099999999999999</v>
      </c>
      <c r="R11" s="4">
        <v>0.68400000000000005</v>
      </c>
      <c r="S11" s="24">
        <f>(0*1+0*2+2*3+4*4+13*5)/19</f>
        <v>4.5789473684210522</v>
      </c>
      <c r="T11" s="3"/>
    </row>
    <row r="12" spans="1:20" x14ac:dyDescent="0.25">
      <c r="J12" s="3"/>
      <c r="K12" s="3"/>
      <c r="L12" s="3"/>
      <c r="M12" s="3">
        <v>2</v>
      </c>
      <c r="N12" s="4">
        <v>0</v>
      </c>
      <c r="O12" s="4">
        <v>0.158</v>
      </c>
      <c r="P12" s="4">
        <v>0.26300000000000001</v>
      </c>
      <c r="Q12" s="4">
        <v>0.21099999999999999</v>
      </c>
      <c r="R12" s="4">
        <v>0.36799999999999999</v>
      </c>
      <c r="S12" s="24">
        <f>(0*1+3*2+5*3+4*4+7*5)/19</f>
        <v>3.7894736842105261</v>
      </c>
      <c r="T12" s="3"/>
    </row>
    <row r="13" spans="1:20" x14ac:dyDescent="0.25">
      <c r="J13" s="3"/>
      <c r="K13" s="3"/>
      <c r="L13" s="3"/>
      <c r="M13" s="3">
        <v>3</v>
      </c>
      <c r="N13" s="4">
        <v>0</v>
      </c>
      <c r="O13" s="4">
        <v>6.2E-2</v>
      </c>
      <c r="P13" s="4">
        <v>0.188</v>
      </c>
      <c r="Q13" s="4">
        <v>0.312</v>
      </c>
      <c r="R13" s="4">
        <v>0.438</v>
      </c>
      <c r="S13" s="24">
        <f>(0*1+1*2+3*3+5*4+7*5)/16</f>
        <v>4.125</v>
      </c>
      <c r="T13" s="3"/>
    </row>
    <row r="14" spans="1:20" x14ac:dyDescent="0.25">
      <c r="J14" s="3"/>
      <c r="K14" s="3"/>
      <c r="L14" s="3"/>
      <c r="M14" s="3">
        <v>4</v>
      </c>
      <c r="N14" s="4">
        <v>0</v>
      </c>
      <c r="O14" s="4">
        <v>0</v>
      </c>
      <c r="P14" s="4">
        <v>5.6000000000000001E-2</v>
      </c>
      <c r="Q14" s="4">
        <v>0.16700000000000001</v>
      </c>
      <c r="R14" s="4">
        <v>0.77800000000000002</v>
      </c>
      <c r="S14" s="24">
        <f>(0*1+0*2+1*3+3*4+14*5)/18</f>
        <v>4.7222222222222223</v>
      </c>
      <c r="T14" s="3"/>
    </row>
    <row r="15" spans="1:20" x14ac:dyDescent="0.25">
      <c r="J15" s="3"/>
      <c r="K15" s="3"/>
      <c r="L15" s="3"/>
      <c r="M15" s="3">
        <v>5</v>
      </c>
      <c r="N15" s="4">
        <v>0</v>
      </c>
      <c r="O15" s="4">
        <v>0</v>
      </c>
      <c r="P15" s="4">
        <v>0</v>
      </c>
      <c r="Q15" s="4">
        <v>0.27800000000000002</v>
      </c>
      <c r="R15" s="4">
        <v>0.72199999999999998</v>
      </c>
      <c r="S15" s="24">
        <f>(0*1+0*2+0*3+5*4+13*5)/18</f>
        <v>4.7222222222222223</v>
      </c>
      <c r="T15" s="3"/>
    </row>
    <row r="16" spans="1:20" x14ac:dyDescent="0.25"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0:20" x14ac:dyDescent="0.25"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0:20" x14ac:dyDescent="0.25"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0:20" x14ac:dyDescent="0.25"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0:20" x14ac:dyDescent="0.25">
      <c r="L20" s="2"/>
      <c r="M20" s="2"/>
      <c r="N20" s="2"/>
      <c r="O20" s="2"/>
      <c r="P20" s="2"/>
      <c r="Q20" s="2"/>
      <c r="R20" s="2"/>
      <c r="S2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3"/>
      <c r="Y45" s="3"/>
      <c r="Z45" s="3"/>
    </row>
    <row r="46" spans="14:26" x14ac:dyDescent="0.25">
      <c r="N46" s="2"/>
      <c r="O46" s="2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4:26" x14ac:dyDescent="0.25">
      <c r="N47" s="2"/>
      <c r="O47" s="2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3"/>
      <c r="X48" s="3"/>
      <c r="Y48" s="3"/>
      <c r="Z48" s="3"/>
    </row>
    <row r="49" spans="14:26" x14ac:dyDescent="0.25">
      <c r="N49" s="2"/>
      <c r="O49" s="2"/>
      <c r="P49" s="23">
        <v>1</v>
      </c>
      <c r="Q49" s="4">
        <v>0</v>
      </c>
      <c r="R49" s="4">
        <v>0</v>
      </c>
      <c r="S49" s="4">
        <v>0</v>
      </c>
      <c r="T49" s="4">
        <v>0.2</v>
      </c>
      <c r="U49" s="4">
        <v>0.8</v>
      </c>
      <c r="V49" s="24">
        <f>(0*1+0*2+0*3+1*4+4*5)/5</f>
        <v>4.8</v>
      </c>
      <c r="W49" s="3"/>
      <c r="X49" s="3"/>
      <c r="Y49" s="3"/>
      <c r="Z49" s="3"/>
    </row>
    <row r="50" spans="14:26" x14ac:dyDescent="0.25">
      <c r="N50" s="2"/>
      <c r="O50" s="2"/>
      <c r="P50" s="3">
        <v>2</v>
      </c>
      <c r="Q50" s="4">
        <v>0</v>
      </c>
      <c r="R50" s="4">
        <v>0</v>
      </c>
      <c r="S50" s="4">
        <v>0.2</v>
      </c>
      <c r="T50" s="4">
        <v>0.4</v>
      </c>
      <c r="U50" s="4">
        <v>0.4</v>
      </c>
      <c r="V50" s="24">
        <f>(0*1+0*2+1*3+1*4+2*5)/5</f>
        <v>3.4</v>
      </c>
      <c r="W50" s="3"/>
      <c r="X50" s="3"/>
      <c r="Y50" s="3"/>
      <c r="Z50" s="3"/>
    </row>
    <row r="51" spans="14:26" x14ac:dyDescent="0.25">
      <c r="N51" s="2"/>
      <c r="O51" s="2"/>
      <c r="P51" s="3">
        <v>3</v>
      </c>
      <c r="Q51" s="4">
        <v>0</v>
      </c>
      <c r="R51" s="4">
        <v>0</v>
      </c>
      <c r="S51" s="4">
        <v>0.25</v>
      </c>
      <c r="T51" s="4">
        <v>0.25</v>
      </c>
      <c r="U51" s="4">
        <v>0.5</v>
      </c>
      <c r="V51" s="24">
        <f>(0*1+0*2+1*3+1*4+2*5)/4</f>
        <v>4.25</v>
      </c>
      <c r="W51" s="3"/>
      <c r="X51" s="3"/>
      <c r="Y51" s="3"/>
      <c r="Z51" s="3"/>
    </row>
    <row r="52" spans="14:26" x14ac:dyDescent="0.25">
      <c r="N52" s="2"/>
      <c r="O52" s="2"/>
      <c r="P52" s="3">
        <v>4</v>
      </c>
      <c r="Q52" s="4">
        <v>0</v>
      </c>
      <c r="R52" s="4">
        <v>0</v>
      </c>
      <c r="S52" s="4">
        <v>0</v>
      </c>
      <c r="T52" s="4">
        <v>0</v>
      </c>
      <c r="U52" s="4">
        <v>1</v>
      </c>
      <c r="V52" s="24">
        <f>(0*1+0*2+0*3+0*4+5*5)/5</f>
        <v>5</v>
      </c>
      <c r="W52" s="3"/>
      <c r="X52" s="3"/>
      <c r="Y52" s="3"/>
      <c r="Z52" s="3"/>
    </row>
    <row r="53" spans="14:26" x14ac:dyDescent="0.25">
      <c r="N53" s="2"/>
      <c r="O53" s="2"/>
      <c r="P53" s="3">
        <v>5</v>
      </c>
      <c r="Q53" s="4">
        <v>0</v>
      </c>
      <c r="R53" s="4">
        <v>0</v>
      </c>
      <c r="S53" s="4">
        <v>0</v>
      </c>
      <c r="T53" s="4">
        <v>0.4</v>
      </c>
      <c r="U53" s="4">
        <v>0.6</v>
      </c>
      <c r="V53" s="24">
        <f>(0*1+0*2+0*3+2*4+3*5)/5</f>
        <v>4.5999999999999996</v>
      </c>
      <c r="W53" s="3"/>
      <c r="X53" s="3"/>
      <c r="Y53" s="3"/>
      <c r="Z53" s="3"/>
    </row>
    <row r="54" spans="14:26" x14ac:dyDescent="0.25">
      <c r="N54" s="2"/>
      <c r="O54" s="2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3"/>
      <c r="Y55" s="3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3"/>
      <c r="Y56" s="3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P72" s="2"/>
      <c r="Q72" s="2"/>
      <c r="R72" s="2"/>
      <c r="S72" s="2"/>
      <c r="T72" s="2"/>
      <c r="U72" s="2"/>
      <c r="V72" s="2"/>
      <c r="W72" s="2"/>
      <c r="X72" s="2"/>
    </row>
    <row r="73" spans="15:25" x14ac:dyDescent="0.25"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5:25" x14ac:dyDescent="0.25"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5:25" x14ac:dyDescent="0.25">
      <c r="O75" s="2"/>
      <c r="P75" s="3"/>
      <c r="Q75" s="3"/>
      <c r="R75" s="3"/>
      <c r="S75" s="3"/>
      <c r="T75" s="3"/>
      <c r="U75" s="3"/>
      <c r="V75" s="3"/>
      <c r="W75" s="3"/>
      <c r="X75" s="2"/>
      <c r="Y75" s="2"/>
    </row>
    <row r="76" spans="15:25" x14ac:dyDescent="0.25">
      <c r="O76" s="2"/>
      <c r="P76" s="3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3"/>
      <c r="X76" s="2"/>
      <c r="Y76" s="2"/>
    </row>
    <row r="77" spans="15:25" x14ac:dyDescent="0.25">
      <c r="O77" s="2"/>
      <c r="P77" s="3"/>
      <c r="Q77" s="3" t="s">
        <v>6</v>
      </c>
      <c r="R77" s="4">
        <f>7/R83</f>
        <v>0.41176470588235292</v>
      </c>
      <c r="S77" s="4">
        <v>0.23499999999999999</v>
      </c>
      <c r="T77" s="4">
        <v>0.17599999999999999</v>
      </c>
      <c r="U77" s="4">
        <v>0.17599999999999999</v>
      </c>
      <c r="V77" s="4">
        <v>0</v>
      </c>
      <c r="W77" s="3"/>
      <c r="X77" s="2"/>
      <c r="Y77" s="2"/>
    </row>
    <row r="78" spans="15:25" x14ac:dyDescent="0.25">
      <c r="O78" s="2"/>
      <c r="P78" s="3"/>
      <c r="Q78" s="3" t="s">
        <v>7</v>
      </c>
      <c r="R78" s="4">
        <f>3/R83</f>
        <v>0.17647058823529413</v>
      </c>
      <c r="S78" s="4">
        <v>0.23499999999999999</v>
      </c>
      <c r="T78" s="4">
        <v>0.41199999999999998</v>
      </c>
      <c r="U78" s="4">
        <v>0.17599999999999999</v>
      </c>
      <c r="V78" s="4">
        <v>0</v>
      </c>
      <c r="W78" s="3"/>
      <c r="X78" s="2"/>
      <c r="Y78" s="2"/>
    </row>
    <row r="79" spans="15:25" x14ac:dyDescent="0.25">
      <c r="O79" s="2"/>
      <c r="P79" s="3"/>
      <c r="Q79" s="3" t="s">
        <v>8</v>
      </c>
      <c r="R79" s="4">
        <f>0/R83</f>
        <v>0</v>
      </c>
      <c r="S79" s="4">
        <v>5.8999999999999997E-2</v>
      </c>
      <c r="T79" s="4">
        <v>0.23499999999999999</v>
      </c>
      <c r="U79" s="4">
        <v>0.58799999999999997</v>
      </c>
      <c r="V79" s="4">
        <v>0.125</v>
      </c>
      <c r="W79" s="3"/>
      <c r="X79" s="2"/>
      <c r="Y79" s="2"/>
    </row>
    <row r="80" spans="15:25" x14ac:dyDescent="0.25">
      <c r="O80" s="2"/>
      <c r="P80" s="3"/>
      <c r="Q80" s="3" t="s">
        <v>9</v>
      </c>
      <c r="R80" s="4">
        <f>7/R83</f>
        <v>0.41176470588235292</v>
      </c>
      <c r="S80" s="4">
        <v>0.47099999999999997</v>
      </c>
      <c r="T80" s="4">
        <v>0.11799999999999999</v>
      </c>
      <c r="U80" s="4">
        <v>0</v>
      </c>
      <c r="V80" s="4">
        <v>0</v>
      </c>
      <c r="W80" s="3"/>
      <c r="X80" s="2"/>
      <c r="Y80" s="2"/>
    </row>
    <row r="81" spans="15:25" x14ac:dyDescent="0.25">
      <c r="O81" s="2"/>
      <c r="P81" s="3"/>
      <c r="Q81" s="3" t="s">
        <v>10</v>
      </c>
      <c r="R81" s="4">
        <f>0/R83</f>
        <v>0</v>
      </c>
      <c r="S81" s="4">
        <v>0</v>
      </c>
      <c r="T81" s="4">
        <v>5.8999999999999997E-2</v>
      </c>
      <c r="U81" s="4">
        <v>5.8999999999999997E-2</v>
      </c>
      <c r="V81" s="4">
        <v>0.875</v>
      </c>
      <c r="W81" s="3"/>
      <c r="X81" s="2"/>
      <c r="Y81" s="2"/>
    </row>
    <row r="82" spans="15:25" x14ac:dyDescent="0.25">
      <c r="O82" s="2"/>
      <c r="P82" s="3"/>
      <c r="Q82" s="3"/>
      <c r="R82" s="3"/>
      <c r="S82" s="3"/>
      <c r="T82" s="3"/>
      <c r="U82" s="3"/>
      <c r="V82" s="3"/>
      <c r="W82" s="3"/>
      <c r="X82" s="2"/>
      <c r="Y82" s="2"/>
    </row>
    <row r="83" spans="15:25" x14ac:dyDescent="0.25">
      <c r="O83" s="2"/>
      <c r="P83" s="3"/>
      <c r="Q83" s="3"/>
      <c r="R83" s="3">
        <v>17</v>
      </c>
      <c r="S83" s="3"/>
      <c r="T83" s="3"/>
      <c r="U83" s="3"/>
      <c r="V83" s="3"/>
      <c r="W83" s="3"/>
      <c r="X83" s="2"/>
      <c r="Y83" s="2"/>
    </row>
    <row r="84" spans="15:25" x14ac:dyDescent="0.25">
      <c r="O84" s="2"/>
      <c r="P84" s="3"/>
      <c r="Q84" s="3"/>
      <c r="R84" s="3"/>
      <c r="S84" s="3"/>
      <c r="T84" s="3"/>
      <c r="U84" s="3"/>
      <c r="V84" s="3"/>
      <c r="W84" s="3"/>
      <c r="X84" s="2"/>
      <c r="Y84" s="2"/>
    </row>
    <row r="85" spans="15:25" x14ac:dyDescent="0.25">
      <c r="O85" s="2"/>
      <c r="P85" s="3"/>
      <c r="Q85" s="3"/>
      <c r="R85" s="3"/>
      <c r="S85" s="3"/>
      <c r="T85" s="3"/>
      <c r="U85" s="3"/>
      <c r="V85" s="3"/>
      <c r="W85" s="3"/>
      <c r="X85" s="2"/>
      <c r="Y85" s="2"/>
    </row>
    <row r="86" spans="15:25" x14ac:dyDescent="0.25">
      <c r="P86" s="3"/>
      <c r="Q86" s="3"/>
      <c r="R86" s="3"/>
      <c r="S86" s="3"/>
      <c r="T86" s="3"/>
      <c r="U86" s="3"/>
      <c r="V86" s="3"/>
      <c r="W86" s="3"/>
      <c r="X86" s="3"/>
      <c r="Y86" s="2"/>
    </row>
    <row r="87" spans="15:25" x14ac:dyDescent="0.25">
      <c r="P87" s="3"/>
      <c r="Q87" s="3"/>
      <c r="R87" s="3"/>
      <c r="S87" s="3"/>
      <c r="T87" s="3"/>
      <c r="U87" s="3"/>
      <c r="V87" s="3"/>
      <c r="W87" s="3"/>
      <c r="X87" s="3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1:Y51"/>
  <sheetViews>
    <sheetView showGridLines="0" workbookViewId="0">
      <selection activeCell="U66" sqref="U66"/>
    </sheetView>
  </sheetViews>
  <sheetFormatPr defaultRowHeight="15" x14ac:dyDescent="0.25"/>
  <sheetData>
    <row r="1" spans="14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4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4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4:25" x14ac:dyDescent="0.25">
      <c r="N4" s="2"/>
      <c r="O4" s="2"/>
      <c r="P4" s="3"/>
      <c r="Q4" s="3"/>
      <c r="R4" s="3"/>
      <c r="S4" s="3"/>
      <c r="T4" s="3"/>
      <c r="U4" s="3"/>
      <c r="V4" s="3"/>
      <c r="W4" s="3"/>
      <c r="X4" s="2"/>
      <c r="Y4" s="2"/>
    </row>
    <row r="5" spans="14:25" x14ac:dyDescent="0.25">
      <c r="N5" s="2"/>
      <c r="O5" s="2"/>
      <c r="P5" s="3"/>
      <c r="Q5" s="3"/>
      <c r="R5" s="3"/>
      <c r="S5" s="3"/>
      <c r="T5" s="3"/>
      <c r="U5" s="3"/>
      <c r="V5" s="3"/>
      <c r="W5" s="3"/>
      <c r="X5" s="2"/>
      <c r="Y5" s="2"/>
    </row>
    <row r="6" spans="14:25" x14ac:dyDescent="0.25"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3"/>
      <c r="X6" s="2"/>
      <c r="Y6" s="2"/>
    </row>
    <row r="7" spans="14:25" x14ac:dyDescent="0.25">
      <c r="N7" s="2"/>
      <c r="O7" s="2"/>
      <c r="P7" s="23">
        <v>1</v>
      </c>
      <c r="Q7" s="4">
        <v>5.2999999999999999E-2</v>
      </c>
      <c r="R7" s="4">
        <v>0.21099999999999999</v>
      </c>
      <c r="S7" s="4">
        <v>0.36799999999999999</v>
      </c>
      <c r="T7" s="4">
        <v>0.26300000000000001</v>
      </c>
      <c r="U7" s="4">
        <v>0.105</v>
      </c>
      <c r="V7" s="24">
        <f>(1*1+4*2+7*3+5*4+2*5)/19</f>
        <v>3.1578947368421053</v>
      </c>
      <c r="W7" s="3"/>
      <c r="X7" s="2"/>
      <c r="Y7" s="2"/>
    </row>
    <row r="8" spans="14:25" x14ac:dyDescent="0.25">
      <c r="N8" s="2"/>
      <c r="O8" s="2"/>
      <c r="P8" s="3">
        <v>2</v>
      </c>
      <c r="Q8" s="4">
        <v>0.105</v>
      </c>
      <c r="R8" s="4">
        <v>0.21099999999999999</v>
      </c>
      <c r="S8" s="4">
        <v>0.21099999999999999</v>
      </c>
      <c r="T8" s="4">
        <v>0.316</v>
      </c>
      <c r="U8" s="4">
        <v>0.158</v>
      </c>
      <c r="V8" s="24">
        <f>(2*1+4*2+4*3+6*4+3*5)/19</f>
        <v>3.2105263157894739</v>
      </c>
      <c r="W8" s="3"/>
      <c r="X8" s="2"/>
      <c r="Y8" s="2"/>
    </row>
    <row r="9" spans="14:25" x14ac:dyDescent="0.25">
      <c r="N9" s="2"/>
      <c r="O9" s="2"/>
      <c r="P9" s="3">
        <v>3</v>
      </c>
      <c r="Q9" s="4">
        <v>5.2999999999999999E-2</v>
      </c>
      <c r="R9" s="4">
        <v>0.316</v>
      </c>
      <c r="S9" s="4">
        <v>0.105</v>
      </c>
      <c r="T9" s="4">
        <v>0.26300000000000001</v>
      </c>
      <c r="U9" s="4">
        <v>0.26300000000000001</v>
      </c>
      <c r="V9" s="24">
        <f>(1*1+6*2+2*3+5*4+5*5)/19</f>
        <v>3.3684210526315788</v>
      </c>
      <c r="W9" s="3"/>
      <c r="X9" s="2"/>
      <c r="Y9" s="2"/>
    </row>
    <row r="10" spans="14:25" x14ac:dyDescent="0.25">
      <c r="N10" s="2"/>
      <c r="O10" s="2"/>
      <c r="P10" s="3">
        <v>4</v>
      </c>
      <c r="Q10" s="4">
        <v>0.308</v>
      </c>
      <c r="R10" s="4">
        <v>0.154</v>
      </c>
      <c r="S10" s="4">
        <v>0.154</v>
      </c>
      <c r="T10" s="4">
        <v>0.308</v>
      </c>
      <c r="U10" s="4">
        <v>7.6999999999999999E-2</v>
      </c>
      <c r="V10" s="24">
        <f>(4*1+2*2+2*3+4*4+1*5)/13</f>
        <v>2.6923076923076925</v>
      </c>
      <c r="W10" s="3"/>
      <c r="X10" s="2"/>
      <c r="Y10" s="2"/>
    </row>
    <row r="11" spans="14:25" x14ac:dyDescent="0.25">
      <c r="N11" s="2"/>
      <c r="O11" s="2"/>
      <c r="P11" s="3"/>
      <c r="Q11" s="3"/>
      <c r="R11" s="3"/>
      <c r="S11" s="3"/>
      <c r="T11" s="3"/>
      <c r="U11" s="3"/>
      <c r="V11" s="3"/>
      <c r="W11" s="3"/>
      <c r="X11" s="2"/>
      <c r="Y11" s="2"/>
    </row>
    <row r="12" spans="14:25" x14ac:dyDescent="0.25"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4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4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5" x14ac:dyDescent="0.25"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5" x14ac:dyDescent="0.25"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4:25" x14ac:dyDescent="0.25"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5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5" x14ac:dyDescent="0.25"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3"/>
    </row>
    <row r="43" spans="14:25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2"/>
      <c r="Y43" s="3"/>
    </row>
    <row r="44" spans="14:25" x14ac:dyDescent="0.25">
      <c r="N44" s="2"/>
      <c r="O44" s="2"/>
      <c r="P44" s="2"/>
      <c r="Q44" s="23">
        <v>1</v>
      </c>
      <c r="R44" s="4">
        <v>0</v>
      </c>
      <c r="S44" s="4">
        <v>0</v>
      </c>
      <c r="T44" s="4">
        <v>0.4</v>
      </c>
      <c r="U44" s="4">
        <v>0.6</v>
      </c>
      <c r="V44" s="4">
        <v>0</v>
      </c>
      <c r="W44" s="24">
        <f>(0*1+0*2+2*3+3*4+0*5)/5</f>
        <v>3.6</v>
      </c>
      <c r="X44" s="2"/>
      <c r="Y44" s="3"/>
    </row>
    <row r="45" spans="14:25" x14ac:dyDescent="0.25">
      <c r="N45" s="2"/>
      <c r="O45" s="2"/>
      <c r="P45" s="2"/>
      <c r="Q45" s="3">
        <v>2</v>
      </c>
      <c r="R45" s="4">
        <v>0</v>
      </c>
      <c r="S45" s="4">
        <v>0.2</v>
      </c>
      <c r="T45" s="4">
        <v>0.2</v>
      </c>
      <c r="U45" s="4">
        <v>0.6</v>
      </c>
      <c r="V45" s="4">
        <v>0</v>
      </c>
      <c r="W45" s="24">
        <f>(0*1+1*2+1*3+3*4+0*5)/5</f>
        <v>3.4</v>
      </c>
      <c r="X45" s="2"/>
      <c r="Y45" s="3"/>
    </row>
    <row r="46" spans="14:25" x14ac:dyDescent="0.25">
      <c r="N46" s="2"/>
      <c r="O46" s="2"/>
      <c r="P46" s="2"/>
      <c r="Q46" s="3">
        <v>3</v>
      </c>
      <c r="R46" s="4">
        <v>0</v>
      </c>
      <c r="S46" s="4">
        <v>0.4</v>
      </c>
      <c r="T46" s="4">
        <v>0</v>
      </c>
      <c r="U46" s="4">
        <v>0.4</v>
      </c>
      <c r="V46" s="4">
        <v>0.2</v>
      </c>
      <c r="W46" s="24">
        <f>(0*1+2*2+0*3+2*4+1*5)/5</f>
        <v>3.4</v>
      </c>
      <c r="X46" s="2"/>
      <c r="Y46" s="3"/>
    </row>
    <row r="47" spans="14:25" x14ac:dyDescent="0.25">
      <c r="N47" s="2"/>
      <c r="O47" s="2"/>
      <c r="P47" s="2"/>
      <c r="Q47" s="3">
        <v>4</v>
      </c>
      <c r="R47" s="4">
        <v>0</v>
      </c>
      <c r="S47" s="4">
        <v>0.25</v>
      </c>
      <c r="T47" s="4">
        <v>0.25</v>
      </c>
      <c r="U47" s="4">
        <v>0.5</v>
      </c>
      <c r="V47" s="4">
        <v>0</v>
      </c>
      <c r="W47" s="24">
        <f>(0*1+1*2+1*3+2*4+0*5)/4</f>
        <v>3.25</v>
      </c>
      <c r="X47" s="2"/>
      <c r="Y47" s="3"/>
    </row>
    <row r="48" spans="14:25" x14ac:dyDescent="0.25"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3"/>
    </row>
    <row r="49" spans="14:25" x14ac:dyDescent="0.25">
      <c r="N49" s="2"/>
      <c r="O49" s="2"/>
      <c r="P49" s="2"/>
      <c r="Q49" s="3"/>
      <c r="R49" s="3"/>
      <c r="S49" s="3"/>
      <c r="T49" s="3"/>
      <c r="U49" s="3"/>
      <c r="V49" s="3"/>
      <c r="W49" s="3"/>
      <c r="X49" s="3"/>
      <c r="Y49" s="3"/>
    </row>
    <row r="50" spans="14:25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</row>
    <row r="51" spans="14:25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G129" sqref="G129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1" t="s">
        <v>19</v>
      </c>
      <c r="C4" s="32"/>
      <c r="D4" s="32"/>
      <c r="E4" s="32"/>
      <c r="F4" s="33"/>
    </row>
    <row r="5" spans="2:18" x14ac:dyDescent="0.25">
      <c r="B5" s="5"/>
      <c r="C5" s="6" t="s">
        <v>16</v>
      </c>
      <c r="D5" s="6" t="s">
        <v>17</v>
      </c>
      <c r="E5" s="6" t="s">
        <v>18</v>
      </c>
      <c r="F5" s="7" t="s">
        <v>17</v>
      </c>
    </row>
    <row r="6" spans="2:18" ht="24" x14ac:dyDescent="0.25">
      <c r="B6" s="8" t="s">
        <v>21</v>
      </c>
      <c r="C6" s="11">
        <v>16</v>
      </c>
      <c r="D6" s="12">
        <f>C6/22</f>
        <v>0.72727272727272729</v>
      </c>
      <c r="E6" s="11">
        <v>6</v>
      </c>
      <c r="F6" s="13">
        <f>E6/22</f>
        <v>0.27272727272727271</v>
      </c>
    </row>
    <row r="7" spans="2:18" ht="24" x14ac:dyDescent="0.25">
      <c r="B7" s="9" t="s">
        <v>22</v>
      </c>
      <c r="C7" s="14">
        <v>17</v>
      </c>
      <c r="D7" s="28">
        <f t="shared" ref="D7:D10" si="0">C7/22</f>
        <v>0.77272727272727271</v>
      </c>
      <c r="E7" s="14">
        <v>5</v>
      </c>
      <c r="F7" s="29">
        <f t="shared" ref="F7:F10" si="1">E7/22</f>
        <v>0.22727272727272727</v>
      </c>
    </row>
    <row r="8" spans="2:18" ht="24" x14ac:dyDescent="0.25">
      <c r="B8" s="8" t="s">
        <v>23</v>
      </c>
      <c r="C8" s="11">
        <v>20</v>
      </c>
      <c r="D8" s="26">
        <f t="shared" si="0"/>
        <v>0.90909090909090906</v>
      </c>
      <c r="E8" s="11">
        <v>2</v>
      </c>
      <c r="F8" s="27">
        <f t="shared" si="1"/>
        <v>9.0909090909090912E-2</v>
      </c>
    </row>
    <row r="9" spans="2:18" ht="48" x14ac:dyDescent="0.25">
      <c r="B9" s="9" t="s">
        <v>24</v>
      </c>
      <c r="C9" s="14">
        <v>10</v>
      </c>
      <c r="D9" s="28">
        <f t="shared" si="0"/>
        <v>0.45454545454545453</v>
      </c>
      <c r="E9" s="14">
        <v>12</v>
      </c>
      <c r="F9" s="29">
        <f t="shared" si="1"/>
        <v>0.54545454545454541</v>
      </c>
    </row>
    <row r="10" spans="2:18" ht="24" x14ac:dyDescent="0.25">
      <c r="B10" s="10" t="s">
        <v>26</v>
      </c>
      <c r="C10" s="15">
        <v>18</v>
      </c>
      <c r="D10" s="16">
        <f t="shared" si="0"/>
        <v>0.81818181818181823</v>
      </c>
      <c r="E10" s="15">
        <v>4</v>
      </c>
      <c r="F10" s="17">
        <f t="shared" si="1"/>
        <v>0.18181818181818182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2"/>
      <c r="J15" s="2"/>
      <c r="K15" s="2"/>
      <c r="L15" s="2"/>
      <c r="M15" s="2"/>
      <c r="N15" s="2"/>
      <c r="O15" s="2"/>
      <c r="P15" s="3"/>
      <c r="Q15" s="2"/>
      <c r="R15" s="2"/>
    </row>
    <row r="16" spans="2:18" x14ac:dyDescent="0.25">
      <c r="F16" t="s">
        <v>20</v>
      </c>
      <c r="G16" s="2"/>
      <c r="H16" s="2"/>
      <c r="I16" s="3"/>
      <c r="J16" s="3"/>
      <c r="K16" s="3"/>
      <c r="L16" s="3"/>
      <c r="M16" s="3"/>
      <c r="N16" s="3"/>
      <c r="O16" s="3"/>
      <c r="P16" s="3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3"/>
      <c r="Q17" s="2"/>
      <c r="R17" s="2"/>
    </row>
    <row r="18" spans="7:18" x14ac:dyDescent="0.25">
      <c r="G18" s="2"/>
      <c r="H18" s="2"/>
      <c r="I18" s="23">
        <v>1</v>
      </c>
      <c r="J18" s="4">
        <v>0.312</v>
      </c>
      <c r="K18" s="4">
        <v>0.312</v>
      </c>
      <c r="L18" s="4">
        <v>6.2E-2</v>
      </c>
      <c r="M18" s="4">
        <v>0.125</v>
      </c>
      <c r="N18" s="4">
        <v>0.188</v>
      </c>
      <c r="O18" s="24">
        <f>(5*1+5*2+1*3+2*4+3*5)/16</f>
        <v>2.5625</v>
      </c>
      <c r="P18" s="3"/>
      <c r="Q18" s="2"/>
      <c r="R18" s="2"/>
    </row>
    <row r="19" spans="7:18" x14ac:dyDescent="0.25">
      <c r="G19" s="2"/>
      <c r="H19" s="2"/>
      <c r="I19" s="3">
        <v>2</v>
      </c>
      <c r="J19" s="4">
        <v>0.35299999999999998</v>
      </c>
      <c r="K19" s="4">
        <v>0.11799999999999999</v>
      </c>
      <c r="L19" s="4">
        <v>0.29399999999999998</v>
      </c>
      <c r="M19" s="4">
        <v>0.17599999999999999</v>
      </c>
      <c r="N19" s="4">
        <v>5.8999999999999997E-2</v>
      </c>
      <c r="O19" s="24">
        <f>(6*1+2*2+5*3+3*4+1*5)/17</f>
        <v>2.4705882352941178</v>
      </c>
      <c r="P19" s="3"/>
      <c r="Q19" s="2"/>
      <c r="R19" s="2"/>
    </row>
    <row r="20" spans="7:18" x14ac:dyDescent="0.25">
      <c r="G20" s="2"/>
      <c r="H20" s="2"/>
      <c r="I20" s="3">
        <v>3</v>
      </c>
      <c r="J20" s="4">
        <v>0</v>
      </c>
      <c r="K20" s="4">
        <v>5.2999999999999999E-2</v>
      </c>
      <c r="L20" s="4">
        <v>0.105</v>
      </c>
      <c r="M20" s="4">
        <v>0.21099999999999999</v>
      </c>
      <c r="N20" s="4">
        <v>0.63200000000000001</v>
      </c>
      <c r="O20" s="24">
        <f>(0*1+1*2+2*3+4*4+12*5)/19</f>
        <v>4.4210526315789478</v>
      </c>
      <c r="P20" s="3"/>
      <c r="Q20" s="2"/>
      <c r="R20" s="2"/>
    </row>
    <row r="21" spans="7:18" x14ac:dyDescent="0.25">
      <c r="G21" s="2"/>
      <c r="H21" s="2"/>
      <c r="I21" s="2"/>
      <c r="J21" s="2"/>
      <c r="K21" s="2"/>
      <c r="L21" s="2"/>
      <c r="M21" s="2"/>
      <c r="N21" s="2"/>
      <c r="O21" s="2"/>
      <c r="P21" s="3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3"/>
      <c r="R44" s="2"/>
      <c r="S44" s="2"/>
      <c r="T44" s="2"/>
    </row>
    <row r="45" spans="6:20" x14ac:dyDescent="0.25">
      <c r="F45" s="2"/>
      <c r="G45" s="2"/>
      <c r="H45" s="2"/>
      <c r="I45" s="2"/>
      <c r="J45" s="23">
        <v>1</v>
      </c>
      <c r="K45" s="4">
        <v>0</v>
      </c>
      <c r="L45" s="4">
        <v>0.6</v>
      </c>
      <c r="M45" s="4">
        <v>0</v>
      </c>
      <c r="N45" s="4">
        <v>0.4</v>
      </c>
      <c r="O45" s="4">
        <v>0</v>
      </c>
      <c r="P45" s="24">
        <f>(0*1+3*2+0*3+2*4+0*5)/5</f>
        <v>2.8</v>
      </c>
      <c r="Q45" s="3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4">
        <v>0.2</v>
      </c>
      <c r="L46" s="4">
        <v>0</v>
      </c>
      <c r="M46" s="4">
        <v>0.4</v>
      </c>
      <c r="N46" s="4">
        <v>0.4</v>
      </c>
      <c r="O46" s="4">
        <v>0</v>
      </c>
      <c r="P46" s="24">
        <f>(1*1+0*2+2*3+2*4+0*5)/5</f>
        <v>3</v>
      </c>
      <c r="Q46" s="3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4">
        <v>0</v>
      </c>
      <c r="L47" s="4">
        <v>0</v>
      </c>
      <c r="M47" s="4">
        <v>0.2</v>
      </c>
      <c r="N47" s="4">
        <v>0.2</v>
      </c>
      <c r="O47" s="4">
        <v>0.6</v>
      </c>
      <c r="P47" s="24">
        <f>(0*1+0*2+1*3+1*4+3*5)/5</f>
        <v>4.4000000000000004</v>
      </c>
      <c r="Q47" s="3"/>
      <c r="R47" s="2"/>
      <c r="S47" s="2"/>
      <c r="T47" s="2"/>
    </row>
    <row r="48" spans="6:20" x14ac:dyDescent="0.25">
      <c r="F48" s="2"/>
      <c r="G48" s="2"/>
      <c r="H48" s="2"/>
      <c r="I48" s="2"/>
      <c r="J48" s="3"/>
      <c r="K48" s="3"/>
      <c r="L48" s="3"/>
      <c r="M48" s="3"/>
      <c r="N48" s="3"/>
      <c r="O48" s="3"/>
      <c r="P48" s="3"/>
      <c r="Q48" s="3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34" t="s">
        <v>25</v>
      </c>
      <c r="C66" s="35"/>
      <c r="D66" s="35"/>
      <c r="E66" s="35"/>
      <c r="F66" s="36"/>
    </row>
    <row r="67" spans="2:6" x14ac:dyDescent="0.25">
      <c r="B67" s="5"/>
      <c r="C67" s="6" t="s">
        <v>16</v>
      </c>
      <c r="D67" s="6" t="s">
        <v>17</v>
      </c>
      <c r="E67" s="6" t="s">
        <v>18</v>
      </c>
      <c r="F67" s="7" t="s">
        <v>17</v>
      </c>
    </row>
    <row r="68" spans="2:6" ht="36" customHeight="1" x14ac:dyDescent="0.25">
      <c r="B68" s="8" t="s">
        <v>27</v>
      </c>
      <c r="C68" s="11">
        <v>15</v>
      </c>
      <c r="D68" s="12">
        <f>C68/22</f>
        <v>0.68181818181818177</v>
      </c>
      <c r="E68" s="11">
        <v>7</v>
      </c>
      <c r="F68" s="13">
        <f>E68/22</f>
        <v>0.31818181818181818</v>
      </c>
    </row>
    <row r="69" spans="2:6" ht="36" x14ac:dyDescent="0.25">
      <c r="B69" s="9" t="s">
        <v>28</v>
      </c>
      <c r="C69" s="14">
        <v>19</v>
      </c>
      <c r="D69" s="28">
        <f t="shared" ref="D69:D72" si="2">C69/22</f>
        <v>0.86363636363636365</v>
      </c>
      <c r="E69" s="14">
        <v>3</v>
      </c>
      <c r="F69" s="29">
        <f t="shared" ref="F69:F72" si="3">E69/22</f>
        <v>0.13636363636363635</v>
      </c>
    </row>
    <row r="70" spans="2:6" ht="48" x14ac:dyDescent="0.25">
      <c r="B70" s="8" t="s">
        <v>29</v>
      </c>
      <c r="C70" s="11">
        <v>21</v>
      </c>
      <c r="D70" s="26">
        <f t="shared" si="2"/>
        <v>0.95454545454545459</v>
      </c>
      <c r="E70" s="11">
        <v>1</v>
      </c>
      <c r="F70" s="27">
        <f t="shared" si="3"/>
        <v>4.5454545454545456E-2</v>
      </c>
    </row>
    <row r="71" spans="2:6" ht="48" x14ac:dyDescent="0.25">
      <c r="B71" s="9" t="s">
        <v>30</v>
      </c>
      <c r="C71" s="14">
        <v>22</v>
      </c>
      <c r="D71" s="28">
        <f t="shared" si="2"/>
        <v>1</v>
      </c>
      <c r="E71" s="14">
        <v>0</v>
      </c>
      <c r="F71" s="29">
        <f t="shared" si="3"/>
        <v>0</v>
      </c>
    </row>
    <row r="72" spans="2:6" ht="24" x14ac:dyDescent="0.25">
      <c r="B72" s="10" t="s">
        <v>26</v>
      </c>
      <c r="C72" s="15">
        <v>21</v>
      </c>
      <c r="D72" s="16">
        <f t="shared" si="2"/>
        <v>0.95454545454545459</v>
      </c>
      <c r="E72" s="15">
        <v>1</v>
      </c>
      <c r="F72" s="17">
        <f t="shared" si="3"/>
        <v>4.5454545454545456E-2</v>
      </c>
    </row>
    <row r="77" spans="2:6" ht="36" customHeight="1" x14ac:dyDescent="0.25">
      <c r="B77" s="31" t="s">
        <v>31</v>
      </c>
      <c r="C77" s="37"/>
      <c r="D77" s="37"/>
      <c r="E77" s="37"/>
      <c r="F77" s="38"/>
    </row>
    <row r="78" spans="2:6" x14ac:dyDescent="0.25">
      <c r="B78" s="5"/>
      <c r="C78" s="6" t="s">
        <v>16</v>
      </c>
      <c r="D78" s="6" t="s">
        <v>17</v>
      </c>
      <c r="E78" s="6" t="s">
        <v>18</v>
      </c>
      <c r="F78" s="7" t="s">
        <v>17</v>
      </c>
    </row>
    <row r="79" spans="2:6" ht="24" x14ac:dyDescent="0.25">
      <c r="B79" s="8" t="s">
        <v>32</v>
      </c>
      <c r="C79" s="11">
        <v>8</v>
      </c>
      <c r="D79" s="21">
        <f>C79/22</f>
        <v>0.36363636363636365</v>
      </c>
      <c r="E79" s="11">
        <v>14</v>
      </c>
      <c r="F79" s="22">
        <f>E79/22</f>
        <v>0.63636363636363635</v>
      </c>
    </row>
    <row r="80" spans="2:6" ht="24" x14ac:dyDescent="0.25">
      <c r="B80" s="9" t="s">
        <v>33</v>
      </c>
      <c r="C80" s="14">
        <v>18</v>
      </c>
      <c r="D80" s="28">
        <f t="shared" ref="D80:D87" si="4">C80/22</f>
        <v>0.81818181818181823</v>
      </c>
      <c r="E80" s="14">
        <v>4</v>
      </c>
      <c r="F80" s="29">
        <f t="shared" ref="F80:F87" si="5">E80/22</f>
        <v>0.18181818181818182</v>
      </c>
    </row>
    <row r="81" spans="2:6" ht="24" x14ac:dyDescent="0.25">
      <c r="B81" s="8" t="s">
        <v>34</v>
      </c>
      <c r="C81" s="11">
        <v>16</v>
      </c>
      <c r="D81" s="26">
        <f t="shared" si="4"/>
        <v>0.72727272727272729</v>
      </c>
      <c r="E81" s="11">
        <v>6</v>
      </c>
      <c r="F81" s="27">
        <f t="shared" si="5"/>
        <v>0.27272727272727271</v>
      </c>
    </row>
    <row r="82" spans="2:6" ht="24" x14ac:dyDescent="0.25">
      <c r="B82" s="9" t="s">
        <v>35</v>
      </c>
      <c r="C82" s="14">
        <v>2</v>
      </c>
      <c r="D82" s="28">
        <f t="shared" si="4"/>
        <v>9.0909090909090912E-2</v>
      </c>
      <c r="E82" s="14">
        <v>20</v>
      </c>
      <c r="F82" s="29">
        <f t="shared" si="5"/>
        <v>0.90909090909090906</v>
      </c>
    </row>
    <row r="83" spans="2:6" ht="72" x14ac:dyDescent="0.25">
      <c r="B83" s="8" t="s">
        <v>36</v>
      </c>
      <c r="C83" s="11">
        <v>20</v>
      </c>
      <c r="D83" s="26">
        <f t="shared" si="4"/>
        <v>0.90909090909090906</v>
      </c>
      <c r="E83" s="11">
        <v>2</v>
      </c>
      <c r="F83" s="27">
        <f t="shared" si="5"/>
        <v>9.0909090909090912E-2</v>
      </c>
    </row>
    <row r="84" spans="2:6" ht="24" x14ac:dyDescent="0.25">
      <c r="B84" s="9" t="s">
        <v>37</v>
      </c>
      <c r="C84" s="14">
        <v>3</v>
      </c>
      <c r="D84" s="28">
        <f t="shared" si="4"/>
        <v>0.13636363636363635</v>
      </c>
      <c r="E84" s="14">
        <v>19</v>
      </c>
      <c r="F84" s="29">
        <f t="shared" si="5"/>
        <v>0.86363636363636365</v>
      </c>
    </row>
    <row r="85" spans="2:6" ht="24" x14ac:dyDescent="0.25">
      <c r="B85" s="8" t="s">
        <v>38</v>
      </c>
      <c r="C85" s="11">
        <v>22</v>
      </c>
      <c r="D85" s="26">
        <f t="shared" si="4"/>
        <v>1</v>
      </c>
      <c r="E85" s="11">
        <v>0</v>
      </c>
      <c r="F85" s="27">
        <f t="shared" si="5"/>
        <v>0</v>
      </c>
    </row>
    <row r="86" spans="2:6" ht="72" x14ac:dyDescent="0.25">
      <c r="B86" s="9" t="s">
        <v>39</v>
      </c>
      <c r="C86" s="14">
        <v>12</v>
      </c>
      <c r="D86" s="28">
        <f t="shared" si="4"/>
        <v>0.54545454545454541</v>
      </c>
      <c r="E86" s="14">
        <v>10</v>
      </c>
      <c r="F86" s="29">
        <f t="shared" si="5"/>
        <v>0.45454545454545453</v>
      </c>
    </row>
    <row r="87" spans="2:6" ht="24" x14ac:dyDescent="0.25">
      <c r="B87" s="10" t="s">
        <v>40</v>
      </c>
      <c r="C87" s="15">
        <v>22</v>
      </c>
      <c r="D87" s="16">
        <f t="shared" si="4"/>
        <v>1</v>
      </c>
      <c r="E87" s="15">
        <v>0</v>
      </c>
      <c r="F87" s="17">
        <f t="shared" si="5"/>
        <v>0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4:V29"/>
  <sheetViews>
    <sheetView showGridLines="0" workbookViewId="0">
      <selection activeCell="E37" sqref="E37"/>
    </sheetView>
  </sheetViews>
  <sheetFormatPr defaultRowHeight="15" x14ac:dyDescent="0.25"/>
  <sheetData>
    <row r="4" spans="12:22" x14ac:dyDescent="0.25">
      <c r="L4" s="2"/>
      <c r="M4" s="2"/>
      <c r="N4" s="2"/>
      <c r="O4" s="2"/>
      <c r="P4" s="2"/>
      <c r="Q4" s="2"/>
      <c r="R4" s="2"/>
      <c r="S4" s="2"/>
      <c r="T4" s="2"/>
    </row>
    <row r="5" spans="12:22" x14ac:dyDescent="0.25">
      <c r="L5" s="2"/>
      <c r="M5" s="3"/>
      <c r="N5" s="3"/>
      <c r="O5" s="3"/>
      <c r="P5" s="3"/>
      <c r="Q5" s="3"/>
      <c r="R5" s="3"/>
      <c r="S5" s="3"/>
      <c r="T5" s="3"/>
      <c r="U5" s="3"/>
      <c r="V5" s="3"/>
    </row>
    <row r="6" spans="12:22" x14ac:dyDescent="0.25">
      <c r="L6" s="2"/>
      <c r="M6" s="3"/>
      <c r="N6" s="3"/>
      <c r="O6" s="3"/>
      <c r="P6" s="3"/>
      <c r="Q6" s="3"/>
      <c r="R6" s="3"/>
      <c r="S6" s="3"/>
      <c r="T6" s="3"/>
      <c r="U6" s="3"/>
      <c r="V6" s="3"/>
    </row>
    <row r="7" spans="12:22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3"/>
      <c r="V7" s="3"/>
    </row>
    <row r="8" spans="12:22" x14ac:dyDescent="0.25">
      <c r="L8" s="2"/>
      <c r="M8" s="23">
        <v>1</v>
      </c>
      <c r="N8" s="4">
        <v>0</v>
      </c>
      <c r="O8" s="4">
        <v>0</v>
      </c>
      <c r="P8" s="4">
        <v>0.25</v>
      </c>
      <c r="Q8" s="4">
        <v>0.55000000000000004</v>
      </c>
      <c r="R8" s="4">
        <v>0.2</v>
      </c>
      <c r="S8" s="24">
        <v>3.95</v>
      </c>
      <c r="T8" s="3"/>
      <c r="U8" s="3"/>
      <c r="V8" s="3"/>
    </row>
    <row r="9" spans="12:22" x14ac:dyDescent="0.25">
      <c r="L9" s="2"/>
      <c r="M9" s="3"/>
      <c r="N9" s="3"/>
      <c r="O9" s="3"/>
      <c r="P9" s="3"/>
      <c r="Q9" s="3"/>
      <c r="R9" s="3"/>
      <c r="S9" s="3"/>
      <c r="T9" s="3"/>
      <c r="U9" s="3"/>
      <c r="V9" s="3"/>
    </row>
    <row r="10" spans="12:22" x14ac:dyDescent="0.25">
      <c r="L10" s="2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2:22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2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2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2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2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2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3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3:22" x14ac:dyDescent="0.25"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3:22" x14ac:dyDescent="0.25">
      <c r="M22" s="3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3"/>
      <c r="V22" s="3"/>
    </row>
    <row r="23" spans="13:22" x14ac:dyDescent="0.25">
      <c r="M23" s="3"/>
      <c r="N23" s="23">
        <v>1</v>
      </c>
      <c r="O23" s="4">
        <v>0</v>
      </c>
      <c r="P23" s="4">
        <v>0</v>
      </c>
      <c r="Q23" s="4">
        <v>0</v>
      </c>
      <c r="R23" s="4">
        <v>0.8</v>
      </c>
      <c r="S23" s="4">
        <v>0.2</v>
      </c>
      <c r="T23" s="54">
        <v>4.2</v>
      </c>
      <c r="U23" s="3"/>
      <c r="V23" s="3"/>
    </row>
    <row r="24" spans="13:22" x14ac:dyDescent="0.25"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3:22" x14ac:dyDescent="0.25"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H118" sqref="H118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3"/>
      <c r="N7" s="3"/>
      <c r="O7" s="3"/>
      <c r="P7" s="3"/>
      <c r="Q7" s="3"/>
      <c r="R7" s="3"/>
      <c r="S7" s="3"/>
      <c r="T7" s="3"/>
      <c r="U7" s="2"/>
      <c r="V7" s="2"/>
      <c r="W7" s="2"/>
      <c r="X7" s="2"/>
    </row>
    <row r="8" spans="10:24" x14ac:dyDescent="0.25">
      <c r="J8" s="2"/>
      <c r="K8" s="2"/>
      <c r="L8" s="2"/>
      <c r="M8" s="3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2"/>
      <c r="V8" s="2"/>
      <c r="W8" s="2"/>
      <c r="X8" s="2"/>
    </row>
    <row r="9" spans="10:24" x14ac:dyDescent="0.25">
      <c r="J9" s="2"/>
      <c r="K9" s="2"/>
      <c r="L9" s="2"/>
      <c r="M9" s="3"/>
      <c r="N9" s="3">
        <v>5</v>
      </c>
      <c r="O9" s="3">
        <v>6</v>
      </c>
      <c r="P9" s="3">
        <v>1</v>
      </c>
      <c r="Q9" s="3">
        <v>0</v>
      </c>
      <c r="R9" s="3">
        <v>0</v>
      </c>
      <c r="S9" s="3">
        <v>5</v>
      </c>
      <c r="T9" s="3">
        <v>1</v>
      </c>
      <c r="U9" s="2"/>
      <c r="V9" s="2"/>
      <c r="W9" s="2"/>
      <c r="X9" s="2"/>
    </row>
    <row r="10" spans="10:24" x14ac:dyDescent="0.25"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9" spans="11:21" x14ac:dyDescent="0.25">
      <c r="L19" s="2"/>
      <c r="M19" s="2"/>
      <c r="N19" s="2"/>
      <c r="O19" s="2"/>
      <c r="P19" s="2"/>
      <c r="Q19" s="2"/>
      <c r="R19" s="2"/>
      <c r="S19" s="2"/>
      <c r="T19" s="2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2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2"/>
      <c r="U21" s="3"/>
    </row>
    <row r="22" spans="11:21" ht="16.5" customHeight="1" x14ac:dyDescent="0.25"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1:21" ht="17.25" customHeight="1" x14ac:dyDescent="0.25">
      <c r="K23" s="2"/>
      <c r="L23" s="2"/>
      <c r="M23" s="2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3"/>
      <c r="T23" s="2"/>
      <c r="U23" s="2"/>
    </row>
    <row r="24" spans="11:21" ht="16.5" customHeight="1" x14ac:dyDescent="0.25">
      <c r="K24" s="2"/>
      <c r="L24" s="2"/>
      <c r="M24" s="2"/>
      <c r="N24" s="55">
        <v>3</v>
      </c>
      <c r="O24" s="55">
        <v>1</v>
      </c>
      <c r="P24" s="55">
        <v>1</v>
      </c>
      <c r="Q24" s="55">
        <v>3</v>
      </c>
      <c r="R24" s="55">
        <v>0</v>
      </c>
      <c r="S24" s="3"/>
      <c r="T24" s="2"/>
      <c r="U24" s="2"/>
    </row>
    <row r="25" spans="11:21" x14ac:dyDescent="0.25"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31" t="s">
        <v>52</v>
      </c>
      <c r="C42" s="32"/>
      <c r="D42" s="32"/>
      <c r="E42" s="32"/>
      <c r="F42" s="32"/>
      <c r="G42" s="32"/>
      <c r="H42" s="32"/>
      <c r="I42" s="32"/>
      <c r="J42" s="33"/>
    </row>
    <row r="43" spans="2:10" x14ac:dyDescent="0.25">
      <c r="B43" s="5"/>
      <c r="C43" s="39" t="s">
        <v>16</v>
      </c>
      <c r="D43" s="39"/>
      <c r="E43" s="39" t="s">
        <v>17</v>
      </c>
      <c r="F43" s="39"/>
      <c r="G43" s="40" t="s">
        <v>18</v>
      </c>
      <c r="H43" s="40"/>
      <c r="I43" s="39" t="s">
        <v>17</v>
      </c>
      <c r="J43" s="41"/>
    </row>
    <row r="44" spans="2:10" ht="120" x14ac:dyDescent="0.25">
      <c r="B44" s="8" t="s">
        <v>51</v>
      </c>
      <c r="C44" s="43">
        <v>16</v>
      </c>
      <c r="D44" s="43"/>
      <c r="E44" s="45">
        <v>0.72699999999999998</v>
      </c>
      <c r="F44" s="45"/>
      <c r="G44" s="49">
        <v>6</v>
      </c>
      <c r="H44" s="49"/>
      <c r="I44" s="45">
        <v>0.27300000000000002</v>
      </c>
      <c r="J44" s="51"/>
    </row>
    <row r="45" spans="2:10" ht="48" x14ac:dyDescent="0.25">
      <c r="B45" s="9" t="s">
        <v>53</v>
      </c>
      <c r="C45" s="42">
        <v>14</v>
      </c>
      <c r="D45" s="42"/>
      <c r="E45" s="46">
        <v>0.63600000000000001</v>
      </c>
      <c r="F45" s="46"/>
      <c r="G45" s="48">
        <v>8</v>
      </c>
      <c r="H45" s="48"/>
      <c r="I45" s="46">
        <v>0.36399999999999999</v>
      </c>
      <c r="J45" s="52"/>
    </row>
    <row r="46" spans="2:10" ht="24" x14ac:dyDescent="0.25">
      <c r="B46" s="8" t="s">
        <v>54</v>
      </c>
      <c r="C46" s="43">
        <v>19</v>
      </c>
      <c r="D46" s="43"/>
      <c r="E46" s="45">
        <v>0.86399999999999999</v>
      </c>
      <c r="F46" s="45"/>
      <c r="G46" s="49">
        <v>3</v>
      </c>
      <c r="H46" s="49"/>
      <c r="I46" s="45">
        <v>0.13600000000000001</v>
      </c>
      <c r="J46" s="51"/>
    </row>
    <row r="47" spans="2:10" ht="24" x14ac:dyDescent="0.25">
      <c r="B47" s="18" t="s">
        <v>55</v>
      </c>
      <c r="C47" s="44">
        <v>17</v>
      </c>
      <c r="D47" s="44"/>
      <c r="E47" s="47">
        <v>0.77300000000000002</v>
      </c>
      <c r="F47" s="47"/>
      <c r="G47" s="50">
        <v>5</v>
      </c>
      <c r="H47" s="50"/>
      <c r="I47" s="47">
        <v>0.22700000000000001</v>
      </c>
      <c r="J47" s="53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1:22" x14ac:dyDescent="0.25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1:22" x14ac:dyDescent="0.25">
      <c r="K52" s="2"/>
      <c r="L52" s="2"/>
      <c r="M52" s="2"/>
      <c r="N52" s="3" t="s">
        <v>56</v>
      </c>
      <c r="O52" s="3" t="s">
        <v>57</v>
      </c>
      <c r="P52" s="3" t="s">
        <v>58</v>
      </c>
      <c r="Q52" s="3" t="s">
        <v>59</v>
      </c>
      <c r="R52" s="3"/>
      <c r="S52" s="2"/>
      <c r="T52" s="2"/>
      <c r="U52" s="2"/>
      <c r="V52" s="2"/>
    </row>
    <row r="53" spans="11:22" x14ac:dyDescent="0.25">
      <c r="K53" s="2"/>
      <c r="L53" s="2"/>
      <c r="M53" s="2"/>
      <c r="N53" s="55">
        <v>5</v>
      </c>
      <c r="O53" s="55">
        <v>0</v>
      </c>
      <c r="P53" s="55">
        <v>5</v>
      </c>
      <c r="Q53" s="55">
        <v>10</v>
      </c>
      <c r="R53" s="4"/>
      <c r="S53" s="2"/>
      <c r="T53" s="2"/>
      <c r="U53" s="2"/>
      <c r="V53" s="2"/>
    </row>
    <row r="54" spans="11:22" x14ac:dyDescent="0.25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3"/>
      <c r="N71" s="3"/>
      <c r="O71" s="3"/>
      <c r="P71" s="3"/>
      <c r="Q71" s="3"/>
      <c r="R71" s="3"/>
      <c r="S71" s="3"/>
      <c r="T71" s="2"/>
    </row>
    <row r="72" spans="12:20" x14ac:dyDescent="0.25">
      <c r="L72" s="2"/>
      <c r="M72" s="3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2"/>
      <c r="T72" s="2"/>
    </row>
    <row r="73" spans="12:20" x14ac:dyDescent="0.25">
      <c r="L73" s="2"/>
      <c r="M73" s="3"/>
      <c r="N73" s="3">
        <v>2</v>
      </c>
      <c r="O73" s="3">
        <v>2</v>
      </c>
      <c r="P73" s="3">
        <v>8</v>
      </c>
      <c r="Q73" s="3">
        <v>0</v>
      </c>
      <c r="R73" s="3">
        <v>2</v>
      </c>
      <c r="S73" s="2"/>
      <c r="T73" s="2"/>
    </row>
    <row r="74" spans="12:20" x14ac:dyDescent="0.25">
      <c r="L74" s="2"/>
      <c r="M74" s="3"/>
      <c r="N74" s="3"/>
      <c r="O74" s="3"/>
      <c r="P74" s="3"/>
      <c r="Q74" s="3"/>
      <c r="R74" s="3"/>
      <c r="S74" s="3"/>
      <c r="T74" s="2"/>
    </row>
    <row r="75" spans="12:20" x14ac:dyDescent="0.25">
      <c r="L75" s="2"/>
      <c r="M75" s="2"/>
      <c r="N75" s="2"/>
      <c r="O75" s="2"/>
      <c r="P75" s="2"/>
      <c r="Q75" s="2"/>
      <c r="R75" s="2"/>
      <c r="S75" s="2"/>
      <c r="T75" s="2"/>
    </row>
    <row r="76" spans="12:20" x14ac:dyDescent="0.25">
      <c r="L76" s="2"/>
      <c r="M76" s="2"/>
      <c r="N76" s="2"/>
      <c r="O76" s="2"/>
      <c r="P76" s="2"/>
      <c r="Q76" s="2"/>
      <c r="R76" s="2"/>
      <c r="S76" s="2"/>
      <c r="T76" s="2"/>
    </row>
    <row r="91" spans="11:20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1:20" x14ac:dyDescent="0.25"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1:20" x14ac:dyDescent="0.25"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1:20" x14ac:dyDescent="0.25">
      <c r="K94" s="2"/>
      <c r="L94" s="2"/>
      <c r="M94" s="2"/>
      <c r="N94" s="3" t="s">
        <v>65</v>
      </c>
      <c r="O94" s="3" t="s">
        <v>66</v>
      </c>
      <c r="P94" s="3" t="s">
        <v>67</v>
      </c>
      <c r="Q94" s="3" t="s">
        <v>68</v>
      </c>
      <c r="R94" s="2"/>
      <c r="S94" s="2"/>
      <c r="T94" s="2"/>
    </row>
    <row r="95" spans="11:20" x14ac:dyDescent="0.25">
      <c r="K95" s="2"/>
      <c r="L95" s="2"/>
      <c r="M95" s="2"/>
      <c r="N95" s="3">
        <v>2</v>
      </c>
      <c r="O95" s="3">
        <v>8</v>
      </c>
      <c r="P95" s="3">
        <v>4</v>
      </c>
      <c r="Q95" s="3">
        <v>6</v>
      </c>
      <c r="R95" s="2"/>
      <c r="S95" s="2"/>
      <c r="T95" s="2"/>
    </row>
    <row r="96" spans="11:20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1:20" x14ac:dyDescent="0.25"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3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G45:H45"/>
    <mergeCell ref="G46:H46"/>
    <mergeCell ref="G47:H47"/>
    <mergeCell ref="I44:J44"/>
    <mergeCell ref="I45:J45"/>
    <mergeCell ref="I46:J46"/>
    <mergeCell ref="I47:J47"/>
    <mergeCell ref="G44:H44"/>
    <mergeCell ref="C45:D45"/>
    <mergeCell ref="C46:D46"/>
    <mergeCell ref="C47:D47"/>
    <mergeCell ref="E44:F44"/>
    <mergeCell ref="E45:F45"/>
    <mergeCell ref="E46:F46"/>
    <mergeCell ref="E47:F47"/>
    <mergeCell ref="C44:D44"/>
    <mergeCell ref="C43:D43"/>
    <mergeCell ref="E43:F43"/>
    <mergeCell ref="G43:H43"/>
    <mergeCell ref="I43:J43"/>
    <mergeCell ref="B42:J42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2012-11-30T11:04:23Z</dcterms:modified>
</cp:coreProperties>
</file>