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F80" i="5" l="1"/>
  <c r="F81" i="5"/>
  <c r="F82" i="5"/>
  <c r="F83" i="5"/>
  <c r="F84" i="5"/>
  <c r="F85" i="5"/>
  <c r="F86" i="5"/>
  <c r="F87" i="5"/>
  <c r="F79" i="5"/>
  <c r="D80" i="5"/>
  <c r="D81" i="5"/>
  <c r="D82" i="5"/>
  <c r="D83" i="5"/>
  <c r="D84" i="5"/>
  <c r="D85" i="5"/>
  <c r="D86" i="5"/>
  <c r="D87" i="5"/>
  <c r="D79" i="5"/>
  <c r="F69" i="5"/>
  <c r="F70" i="5"/>
  <c r="F71" i="5"/>
  <c r="F72" i="5"/>
  <c r="F68" i="5"/>
  <c r="D69" i="5"/>
  <c r="D70" i="5"/>
  <c r="D71" i="5"/>
  <c r="D72" i="5"/>
  <c r="D68" i="5"/>
  <c r="P47" i="5"/>
  <c r="P46" i="5"/>
  <c r="P45" i="5"/>
  <c r="O20" i="5"/>
  <c r="O19" i="5"/>
  <c r="O18" i="5"/>
  <c r="F7" i="5"/>
  <c r="F8" i="5"/>
  <c r="F9" i="5"/>
  <c r="F10" i="5"/>
  <c r="F6" i="5"/>
  <c r="D7" i="5"/>
  <c r="D8" i="5"/>
  <c r="D9" i="5"/>
  <c r="D10" i="5"/>
  <c r="D6" i="5"/>
  <c r="W47" i="4"/>
  <c r="W46" i="4"/>
  <c r="W45" i="4"/>
  <c r="W44" i="4"/>
  <c r="V10" i="4"/>
  <c r="V9" i="4"/>
  <c r="V8" i="4"/>
  <c r="V7" i="4"/>
  <c r="R80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  <c r="R81" i="3" l="1"/>
  <c r="R79" i="3"/>
  <c r="R78" i="3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<sst xmlns="http://schemas.openxmlformats.org/spreadsheetml/2006/main" count="124" uniqueCount="74">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</sst>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10" fontId="2" fillId="0" borderId="0" xfId="1" applyNumberFormat="1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2" fontId="2" fillId="0" borderId="0" xfId="0" applyNumberFormat="1" applyFont="1"/>
    <xf numFmtId="1" fontId="2" fillId="0" borderId="0" xfId="1" applyNumberFormat="1" applyFont="1"/>
    <xf numFmtId="0" fontId="2" fillId="0" borderId="0" xfId="0" applyNumberFormat="1" applyFont="1"/>
    <xf numFmtId="0" fontId="2" fillId="0" borderId="0" xfId="1" applyNumberFormat="1" applyFo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  <xf numFmtId="10" fontId="3" fillId="0" borderId="0" xfId="1" applyNumberFormat="1" applyFont="1"/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4944498418737638"/>
          <c:y val="0.14432991330629141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4.1536857174208361E-3"/>
                  <c:y val="-6.50406504065040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</c:v>
                </c:pt>
                <c:pt idx="1">
                  <c:v>0.125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0765157968429043E-3"/>
                  <c:y val="-6.1996030983931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2305285761312537E-3"/>
                  <c:y val="-6.50406504065040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0.111</c:v>
                </c:pt>
                <c:pt idx="1">
                  <c:v>0.125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8151600043891701E-2"/>
                  <c:y val="-6.17875936239677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6458807947799611E-2"/>
                  <c:y val="-6.623417194801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0.33300000000000002</c:v>
                </c:pt>
                <c:pt idx="1">
                  <c:v>0.375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9304242924547972E-2"/>
                  <c:y val="-6.21916650662569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3229485739366689E-2"/>
                  <c:y val="-6.28848345176365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0.44400000000000001</c:v>
                </c:pt>
                <c:pt idx="1">
                  <c:v>0.25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8969504915003978E-3"/>
                  <c:y val="-6.33723833301325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3889900509415216E-3"/>
                  <c:y val="-6.41643940848857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0.111</c:v>
                </c:pt>
                <c:pt idx="1">
                  <c:v>0.125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28446080"/>
        <c:axId val="28476544"/>
      </c:barChart>
      <c:catAx>
        <c:axId val="28446080"/>
        <c:scaling>
          <c:orientation val="maxMin"/>
        </c:scaling>
        <c:delete val="1"/>
        <c:axPos val="l"/>
        <c:majorTickMark val="out"/>
        <c:minorTickMark val="none"/>
        <c:tickLblPos val="none"/>
        <c:crossAx val="28476544"/>
        <c:crosses val="autoZero"/>
        <c:auto val="1"/>
        <c:lblAlgn val="ctr"/>
        <c:lblOffset val="100"/>
        <c:noMultiLvlLbl val="0"/>
      </c:catAx>
      <c:valAx>
        <c:axId val="2847654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84460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</c:v>
                </c:pt>
                <c:pt idx="1">
                  <c:v>3.5</c:v>
                </c:pt>
                <c:pt idx="2">
                  <c:v>3</c:v>
                </c:pt>
                <c:pt idx="3">
                  <c:v>2.5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29259264"/>
        <c:axId val="29260800"/>
      </c:barChart>
      <c:catAx>
        <c:axId val="2925926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260800"/>
        <c:crosses val="autoZero"/>
        <c:auto val="1"/>
        <c:lblAlgn val="ctr"/>
        <c:lblOffset val="100"/>
        <c:noMultiLvlLbl val="0"/>
      </c:catAx>
      <c:valAx>
        <c:axId val="29260800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292592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31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3.139427516158818E-2"/>
                  <c:y val="-4.94737508460793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0.2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3979540646062578E-3"/>
                  <c:y val="-4.69988654015650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9965901076769841E-3"/>
                  <c:y val="-4.94723873801489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5401662049861496E-3"/>
                  <c:y val="-4.9473166503537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9.0999999999999998E-2</c:v>
                </c:pt>
                <c:pt idx="1">
                  <c:v>9.0999999999999998E-2</c:v>
                </c:pt>
                <c:pt idx="2">
                  <c:v>0.1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9651013152441884E-2"/>
                  <c:y val="-4.6998670620717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0665619706124669E-3"/>
                  <c:y val="-4.94727769418433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833693226019878E-2"/>
                  <c:y val="-4.6998670620717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0.182</c:v>
                </c:pt>
                <c:pt idx="1">
                  <c:v>9.0999999999999998E-2</c:v>
                </c:pt>
                <c:pt idx="2">
                  <c:v>0.3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0382358714855933E-2"/>
                  <c:y val="-4.699944974410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001017878305378"/>
                  <c:y val="-4.94725821609961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4945652569052139E-2"/>
                  <c:y val="-4.6999254963259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0.27300000000000002</c:v>
                </c:pt>
                <c:pt idx="1">
                  <c:v>0.45500000000000002</c:v>
                </c:pt>
                <c:pt idx="2">
                  <c:v>0.2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904319439294465E-2"/>
                  <c:y val="-4.94723873801489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3188940025156135E-2"/>
                  <c:y val="-4.94723873801489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412553347729054E-2"/>
                  <c:y val="-4.69988654015651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0.45500000000000002</c:v>
                </c:pt>
                <c:pt idx="1">
                  <c:v>0.36399999999999999</c:v>
                </c:pt>
                <c:pt idx="2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30167040"/>
        <c:axId val="30168576"/>
      </c:barChart>
      <c:catAx>
        <c:axId val="3016704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168576"/>
        <c:crosses val="autoZero"/>
        <c:auto val="1"/>
        <c:lblAlgn val="ctr"/>
        <c:lblOffset val="100"/>
        <c:noMultiLvlLbl val="0"/>
      </c:catAx>
      <c:valAx>
        <c:axId val="3016857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1670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3.75</c:v>
                </c:pt>
                <c:pt idx="1">
                  <c:v>3.75</c:v>
                </c:pt>
                <c:pt idx="2">
                  <c:v>3.3333333333333335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30210688"/>
        <c:axId val="29892992"/>
      </c:barChart>
      <c:catAx>
        <c:axId val="3021068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892992"/>
        <c:crosses val="autoZero"/>
        <c:auto val="1"/>
        <c:lblAlgn val="ctr"/>
        <c:lblOffset val="100"/>
        <c:noMultiLvlLbl val="0"/>
      </c:catAx>
      <c:valAx>
        <c:axId val="29892992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302106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4114848132"/>
          <c:y val="0.17038196872955327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710298260654304E-3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067093184320227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0.2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7552867391504925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0.7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30006656"/>
        <c:axId val="30020736"/>
      </c:barChart>
      <c:catAx>
        <c:axId val="3000665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0020736"/>
        <c:crosses val="autoZero"/>
        <c:auto val="1"/>
        <c:lblAlgn val="ctr"/>
        <c:lblOffset val="100"/>
        <c:noMultiLvlLbl val="0"/>
      </c:catAx>
      <c:valAx>
        <c:axId val="3002073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300066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30075136"/>
        <c:axId val="31264768"/>
      </c:barChart>
      <c:catAx>
        <c:axId val="30075136"/>
        <c:scaling>
          <c:orientation val="minMax"/>
        </c:scaling>
        <c:delete val="1"/>
        <c:axPos val="l"/>
        <c:majorTickMark val="out"/>
        <c:minorTickMark val="none"/>
        <c:tickLblPos val="none"/>
        <c:crossAx val="31264768"/>
        <c:crosses val="autoZero"/>
        <c:auto val="1"/>
        <c:lblAlgn val="ctr"/>
        <c:lblOffset val="100"/>
        <c:noMultiLvlLbl val="0"/>
      </c:catAx>
      <c:valAx>
        <c:axId val="31264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00751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  <c:pt idx="4">
                  <c:v>1</c:v>
                </c:pt>
                <c:pt idx="5">
                  <c:v>2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31318016"/>
        <c:axId val="31319552"/>
      </c:barChart>
      <c:catAx>
        <c:axId val="31318016"/>
        <c:scaling>
          <c:orientation val="maxMin"/>
        </c:scaling>
        <c:delete val="1"/>
        <c:axPos val="l"/>
        <c:majorTickMark val="out"/>
        <c:minorTickMark val="none"/>
        <c:tickLblPos val="none"/>
        <c:crossAx val="31319552"/>
        <c:crosses val="autoZero"/>
        <c:auto val="1"/>
        <c:lblAlgn val="ctr"/>
        <c:lblOffset val="100"/>
        <c:noMultiLvlLbl val="0"/>
      </c:catAx>
      <c:valAx>
        <c:axId val="3131955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13180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379456"/>
        <c:axId val="31380992"/>
      </c:barChart>
      <c:catAx>
        <c:axId val="31379456"/>
        <c:scaling>
          <c:orientation val="maxMin"/>
        </c:scaling>
        <c:delete val="1"/>
        <c:axPos val="l"/>
        <c:majorTickMark val="out"/>
        <c:minorTickMark val="none"/>
        <c:tickLblPos val="none"/>
        <c:crossAx val="31380992"/>
        <c:crosses val="autoZero"/>
        <c:auto val="1"/>
        <c:lblAlgn val="ctr"/>
        <c:lblOffset val="100"/>
        <c:noMultiLvlLbl val="0"/>
      </c:catAx>
      <c:valAx>
        <c:axId val="3138099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13794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3</c:v>
                </c:pt>
                <c:pt idx="1">
                  <c:v>0</c:v>
                </c:pt>
                <c:pt idx="2">
                  <c:v>1</c:v>
                </c:pt>
                <c:pt idx="3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23904"/>
        <c:axId val="32125696"/>
      </c:barChart>
      <c:catAx>
        <c:axId val="32123904"/>
        <c:scaling>
          <c:orientation val="maxMin"/>
        </c:scaling>
        <c:delete val="1"/>
        <c:axPos val="l"/>
        <c:majorTickMark val="out"/>
        <c:minorTickMark val="none"/>
        <c:tickLblPos val="none"/>
        <c:crossAx val="32125696"/>
        <c:crosses val="autoZero"/>
        <c:auto val="1"/>
        <c:lblAlgn val="ctr"/>
        <c:lblOffset val="100"/>
        <c:noMultiLvlLbl val="0"/>
      </c:catAx>
      <c:valAx>
        <c:axId val="3212569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21239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5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68960"/>
        <c:axId val="32170752"/>
      </c:barChart>
      <c:catAx>
        <c:axId val="32168960"/>
        <c:scaling>
          <c:orientation val="maxMin"/>
        </c:scaling>
        <c:delete val="1"/>
        <c:axPos val="l"/>
        <c:majorTickMark val="out"/>
        <c:minorTickMark val="none"/>
        <c:tickLblPos val="none"/>
        <c:crossAx val="32170752"/>
        <c:crosses val="autoZero"/>
        <c:auto val="1"/>
        <c:lblAlgn val="ctr"/>
        <c:lblOffset val="100"/>
        <c:noMultiLvlLbl val="0"/>
      </c:catAx>
      <c:valAx>
        <c:axId val="3217075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21689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40832"/>
        <c:axId val="32042368"/>
      </c:barChart>
      <c:catAx>
        <c:axId val="32040832"/>
        <c:scaling>
          <c:orientation val="maxMin"/>
        </c:scaling>
        <c:delete val="1"/>
        <c:axPos val="l"/>
        <c:majorTickMark val="out"/>
        <c:minorTickMark val="none"/>
        <c:tickLblPos val="none"/>
        <c:crossAx val="32042368"/>
        <c:crosses val="autoZero"/>
        <c:auto val="1"/>
        <c:lblAlgn val="ctr"/>
        <c:lblOffset val="100"/>
        <c:noMultiLvlLbl val="0"/>
      </c:catAx>
      <c:valAx>
        <c:axId val="3204236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20408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4</c:v>
                </c:pt>
                <c:pt idx="1">
                  <c:v>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29052288"/>
        <c:axId val="29066368"/>
      </c:barChart>
      <c:catAx>
        <c:axId val="29052288"/>
        <c:scaling>
          <c:orientation val="maxMin"/>
        </c:scaling>
        <c:delete val="1"/>
        <c:axPos val="l"/>
        <c:majorTickMark val="out"/>
        <c:minorTickMark val="none"/>
        <c:tickLblPos val="none"/>
        <c:crossAx val="29066368"/>
        <c:crosses val="autoZero"/>
        <c:auto val="1"/>
        <c:lblAlgn val="ctr"/>
        <c:lblOffset val="100"/>
        <c:noMultiLvlLbl val="0"/>
      </c:catAx>
      <c:valAx>
        <c:axId val="29066368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290522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2</c:v>
                </c:pt>
                <c:pt idx="1">
                  <c:v>0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  <c:pt idx="7">
                  <c:v>5</c:v>
                </c:pt>
                <c:pt idx="8">
                  <c:v>1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28843008"/>
        <c:axId val="28857088"/>
      </c:barChart>
      <c:catAx>
        <c:axId val="2884300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8857088"/>
        <c:crosses val="autoZero"/>
        <c:auto val="1"/>
        <c:lblAlgn val="ctr"/>
        <c:lblOffset val="100"/>
        <c:noMultiLvlLbl val="0"/>
      </c:catAx>
      <c:valAx>
        <c:axId val="28857088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288430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6190476190476197E-2"/>
                  <c:y val="-4.8905218372614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4285564304461939E-2"/>
                  <c:y val="-4.82611099581025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0.36399999999999999</c:v>
                </c:pt>
                <c:pt idx="1">
                  <c:v>0.2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3.2380952380952448E-2"/>
                  <c:y val="-4.81470026461546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5714285714285715E-2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3.4285714285714287E-2"/>
                  <c:y val="-4.76115292568715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8095238095238793E-3"/>
                  <c:y val="-5.08355168432931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</c:v>
                </c:pt>
                <c:pt idx="1">
                  <c:v>0.2</c:v>
                </c:pt>
                <c:pt idx="2">
                  <c:v>0.1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5365609298837646"/>
                  <c:y val="-4.89121094003346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8135283089613797E-2"/>
                  <c:y val="-4.82617179899601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1436820397450319"/>
                  <c:y val="-5.12576936297718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0.63600000000000001</c:v>
                </c:pt>
                <c:pt idx="1">
                  <c:v>0.4</c:v>
                </c:pt>
                <c:pt idx="2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28978560"/>
        <c:axId val="28992640"/>
      </c:barChart>
      <c:catAx>
        <c:axId val="2897856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8992640"/>
        <c:crosses val="autoZero"/>
        <c:auto val="1"/>
        <c:lblAlgn val="ctr"/>
        <c:lblOffset val="100"/>
        <c:noMultiLvlLbl val="0"/>
      </c:catAx>
      <c:valAx>
        <c:axId val="2899264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89785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4.25</c:v>
                </c:pt>
                <c:pt idx="1">
                  <c:v>3.75</c:v>
                </c:pt>
                <c:pt idx="2">
                  <c:v>4.333333333333333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29635712"/>
        <c:axId val="29637248"/>
      </c:barChart>
      <c:catAx>
        <c:axId val="2963571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637248"/>
        <c:crosses val="autoZero"/>
        <c:auto val="1"/>
        <c:lblAlgn val="ctr"/>
        <c:lblOffset val="100"/>
        <c:noMultiLvlLbl val="0"/>
      </c:catAx>
      <c:valAx>
        <c:axId val="29637248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296357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5.6737588652482268E-2"/>
                  <c:y val="-4.4444437037964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0</c:v>
                </c:pt>
                <c:pt idx="1">
                  <c:v>0.28599999999999998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7808367925640503E-2"/>
                  <c:y val="-4.35083875334937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5177677258427809E-2"/>
                  <c:y val="-4.56237894223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9560134770387745E-2"/>
                  <c:y val="-4.56237894223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6067956044501529E-2"/>
                  <c:y val="-4.3507720950261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4562647754137114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0.33300000000000002</c:v>
                </c:pt>
                <c:pt idx="1">
                  <c:v>0.42899999999999999</c:v>
                </c:pt>
                <c:pt idx="2">
                  <c:v>0.33300000000000002</c:v>
                </c:pt>
                <c:pt idx="3">
                  <c:v>0.14299999999999999</c:v>
                </c:pt>
                <c:pt idx="4">
                  <c:v>0.111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3986647059188522E-2"/>
                  <c:y val="-4.35075543044529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835464715846691E-2"/>
                  <c:y val="-4.38210150696137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438711118556989E-2"/>
                  <c:y val="-4.35080542418773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3047287528775217E-2"/>
                  <c:y val="-4.5624456005589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0861860352562313E-2"/>
                  <c:y val="-4.45799200800033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0.16700000000000001</c:v>
                </c:pt>
                <c:pt idx="1">
                  <c:v>0.14299999999999999</c:v>
                </c:pt>
                <c:pt idx="2">
                  <c:v>0.222</c:v>
                </c:pt>
                <c:pt idx="3">
                  <c:v>0.28599999999999998</c:v>
                </c:pt>
                <c:pt idx="4">
                  <c:v>0.222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519728473657116"/>
                  <c:y val="-4.56241227139736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9280604108883669E-2"/>
                  <c:y val="-4.56241227139736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458089015468811E-2"/>
                  <c:y val="-4.56241227139736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3426543313291525"/>
                  <c:y val="-4.5623956068165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6025862015475015"/>
                  <c:y val="-4.45799200800033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0.5</c:v>
                </c:pt>
                <c:pt idx="1">
                  <c:v>0.14299999999999999</c:v>
                </c:pt>
                <c:pt idx="2">
                  <c:v>0.44400000000000001</c:v>
                </c:pt>
                <c:pt idx="3">
                  <c:v>0.57099999999999995</c:v>
                </c:pt>
                <c:pt idx="4">
                  <c:v>0.66700000000000004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361280"/>
        <c:axId val="29362816"/>
      </c:barChart>
      <c:catAx>
        <c:axId val="2936128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362816"/>
        <c:crosses val="autoZero"/>
        <c:auto val="1"/>
        <c:lblAlgn val="ctr"/>
        <c:lblOffset val="100"/>
        <c:noMultiLvlLbl val="0"/>
      </c:catAx>
      <c:valAx>
        <c:axId val="2936281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93612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4.666666666666667</c:v>
                </c:pt>
                <c:pt idx="1">
                  <c:v>3.3333333333333335</c:v>
                </c:pt>
                <c:pt idx="2">
                  <c:v>4</c:v>
                </c:pt>
                <c:pt idx="3">
                  <c:v>4.5</c:v>
                </c:pt>
                <c:pt idx="4">
                  <c:v>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422336"/>
        <c:axId val="29423872"/>
      </c:barChart>
      <c:catAx>
        <c:axId val="2942233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423872"/>
        <c:crosses val="autoZero"/>
        <c:auto val="1"/>
        <c:lblAlgn val="ctr"/>
        <c:lblOffset val="100"/>
        <c:noMultiLvlLbl val="0"/>
      </c:catAx>
      <c:valAx>
        <c:axId val="29423872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294223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0.6</c:v>
                </c:pt>
                <c:pt idx="1">
                  <c:v>0.2</c:v>
                </c:pt>
                <c:pt idx="2">
                  <c:v>0.1</c:v>
                </c:pt>
                <c:pt idx="3">
                  <c:v>0.1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0.3</c:v>
                </c:pt>
                <c:pt idx="1">
                  <c:v>0.1</c:v>
                </c:pt>
                <c:pt idx="2">
                  <c:v>0.2</c:v>
                </c:pt>
                <c:pt idx="3">
                  <c:v>0.4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</c:v>
                </c:pt>
                <c:pt idx="1">
                  <c:v>0.1</c:v>
                </c:pt>
                <c:pt idx="2">
                  <c:v>0.5</c:v>
                </c:pt>
                <c:pt idx="3">
                  <c:v>0.4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0.1</c:v>
                </c:pt>
                <c:pt idx="1">
                  <c:v>0.6</c:v>
                </c:pt>
                <c:pt idx="2">
                  <c:v>0.2</c:v>
                </c:pt>
                <c:pt idx="3">
                  <c:v>0.1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520256"/>
        <c:axId val="29521792"/>
      </c:barChart>
      <c:catAx>
        <c:axId val="295202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29521792"/>
        <c:crosses val="autoZero"/>
        <c:auto val="1"/>
        <c:lblAlgn val="ctr"/>
        <c:lblOffset val="100"/>
        <c:noMultiLvlLbl val="0"/>
      </c:catAx>
      <c:valAx>
        <c:axId val="2952179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95202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0175428902413475E-2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3.3333328728646396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1479968023212042"/>
                  <c:y val="-4.30096751102593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0.3</c:v>
                </c:pt>
                <c:pt idx="1">
                  <c:v>0</c:v>
                </c:pt>
                <c:pt idx="2">
                  <c:v>0.182</c:v>
                </c:pt>
                <c:pt idx="3">
                  <c:v>0.44400000000000001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2645110837807594E-2"/>
                  <c:y val="-4.30096751102593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5087714451206738E-2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0931204457631655E-2"/>
                  <c:y val="-4.30098290499611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4534183653241653E-2"/>
                  <c:y val="-4.30096751102593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0.2</c:v>
                </c:pt>
                <c:pt idx="1">
                  <c:v>0.2</c:v>
                </c:pt>
                <c:pt idx="2">
                  <c:v>9.0999999999999998E-2</c:v>
                </c:pt>
                <c:pt idx="3">
                  <c:v>0.222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9730059437759436E-2"/>
                  <c:y val="-4.10543330177569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430302330390613E-2"/>
                  <c:y val="-4.30096751102593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734141216446855"/>
                  <c:y val="-4.30098290499611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0476850327828517E-2"/>
                  <c:y val="-4.30095211705574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0.4</c:v>
                </c:pt>
                <c:pt idx="1">
                  <c:v>0.2</c:v>
                </c:pt>
                <c:pt idx="2">
                  <c:v>0.63600000000000001</c:v>
                </c:pt>
                <c:pt idx="3">
                  <c:v>0.33300000000000002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9.9954952347706544E-2"/>
                  <c:y val="-4.30098290499611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008010635721826E-2"/>
                  <c:y val="-4.10547948368624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</c:v>
                </c:pt>
                <c:pt idx="1">
                  <c:v>0.4</c:v>
                </c:pt>
                <c:pt idx="2">
                  <c:v>9.0999999999999998E-2</c:v>
                </c:pt>
                <c:pt idx="3">
                  <c:v>0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3102627006130993E-3"/>
                  <c:y val="-4.30096751102593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6834778721539063E-2"/>
                  <c:y val="-4.30098290499611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0.1</c:v>
                </c:pt>
                <c:pt idx="1">
                  <c:v>0.2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29194880"/>
        <c:axId val="29213056"/>
      </c:barChart>
      <c:catAx>
        <c:axId val="2919488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213056"/>
        <c:crosses val="autoZero"/>
        <c:auto val="1"/>
        <c:lblAlgn val="ctr"/>
        <c:lblOffset val="100"/>
        <c:noMultiLvlLbl val="0"/>
      </c:catAx>
      <c:valAx>
        <c:axId val="2921305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91948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2,4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1,9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2,6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3,1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3</xdr:row>
      <xdr:rowOff>161924</xdr:rowOff>
    </xdr:from>
    <xdr:to>
      <xdr:col>11</xdr:col>
      <xdr:colOff>323850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3,9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4,6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2,9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O99" sqref="O99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32" t="s">
        <v>69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20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3"/>
      <c r="M6" s="3"/>
      <c r="N6" s="3"/>
      <c r="O6" s="3"/>
      <c r="P6" s="3"/>
      <c r="Q6" s="3"/>
      <c r="R6" s="3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2"/>
      <c r="T7" s="2"/>
    </row>
    <row r="8" spans="1:20" x14ac:dyDescent="0.25">
      <c r="K8" s="2"/>
      <c r="L8" s="23" t="s">
        <v>72</v>
      </c>
      <c r="M8" s="4">
        <v>0</v>
      </c>
      <c r="N8" s="4">
        <v>0.111</v>
      </c>
      <c r="O8" s="4">
        <v>0.33300000000000002</v>
      </c>
      <c r="P8" s="4">
        <v>0.44400000000000001</v>
      </c>
      <c r="Q8" s="4">
        <v>0.111</v>
      </c>
      <c r="R8" s="24">
        <f>(0*1+1*2+3*3+4*4+1*5)/9</f>
        <v>3.5555555555555554</v>
      </c>
      <c r="S8" s="2"/>
      <c r="T8" s="2"/>
    </row>
    <row r="9" spans="1:20" x14ac:dyDescent="0.25">
      <c r="K9" s="2"/>
      <c r="L9" s="3" t="s">
        <v>0</v>
      </c>
      <c r="M9" s="4">
        <v>0.125</v>
      </c>
      <c r="N9" s="4">
        <v>0.125</v>
      </c>
      <c r="O9" s="4">
        <v>0.375</v>
      </c>
      <c r="P9" s="4">
        <v>0.25</v>
      </c>
      <c r="Q9" s="4">
        <v>0.125</v>
      </c>
      <c r="R9" s="24">
        <f>(1*1+1*2+3*3+2*4+1*5)/8</f>
        <v>3.125</v>
      </c>
      <c r="S9" s="2"/>
      <c r="T9" s="2"/>
    </row>
    <row r="10" spans="1:20" x14ac:dyDescent="0.25">
      <c r="K10" s="2"/>
      <c r="L10" s="3"/>
      <c r="M10" s="3"/>
      <c r="N10" s="3"/>
      <c r="O10" s="3"/>
      <c r="P10" s="3"/>
      <c r="Q10" s="3"/>
      <c r="R10" s="3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2:21" x14ac:dyDescent="0.25">
      <c r="O18" s="1"/>
    </row>
    <row r="26" spans="12:21" x14ac:dyDescent="0.25"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2:21" x14ac:dyDescent="0.25"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2:21" x14ac:dyDescent="0.25"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2:21" x14ac:dyDescent="0.25"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2:21" x14ac:dyDescent="0.25"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2"/>
      <c r="U30" s="2"/>
    </row>
    <row r="31" spans="12:21" x14ac:dyDescent="0.25">
      <c r="L31" s="2"/>
      <c r="M31" s="23" t="s">
        <v>73</v>
      </c>
      <c r="N31" s="4">
        <v>0</v>
      </c>
      <c r="O31" s="4">
        <v>0</v>
      </c>
      <c r="P31" s="4">
        <v>0.33300000000000002</v>
      </c>
      <c r="Q31" s="4">
        <v>0.33300000000000002</v>
      </c>
      <c r="R31" s="4">
        <v>0.33300000000000002</v>
      </c>
      <c r="S31" s="24">
        <f>(0*1+0*2+1*3+1*4+1*5)/3</f>
        <v>4</v>
      </c>
      <c r="T31" s="2"/>
      <c r="U31" s="2"/>
    </row>
    <row r="32" spans="12:21" x14ac:dyDescent="0.25">
      <c r="L32" s="2"/>
      <c r="M32" s="3" t="s">
        <v>0</v>
      </c>
      <c r="N32" s="4">
        <v>0</v>
      </c>
      <c r="O32" s="4">
        <v>0</v>
      </c>
      <c r="P32" s="4">
        <v>0</v>
      </c>
      <c r="Q32" s="4">
        <v>0.5</v>
      </c>
      <c r="R32" s="4">
        <v>0.5</v>
      </c>
      <c r="S32" s="24">
        <f>(0*1+0*2+0*3+1*4+1*5)/2</f>
        <v>4.5</v>
      </c>
      <c r="T32" s="2"/>
      <c r="U32" s="2"/>
    </row>
    <row r="33" spans="12:21" x14ac:dyDescent="0.25"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2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2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2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2:21" x14ac:dyDescent="0.25">
      <c r="M40" s="2"/>
      <c r="N40" s="2"/>
      <c r="O40" s="2"/>
      <c r="P40" s="2"/>
      <c r="Q40" s="2"/>
    </row>
    <row r="41" spans="12:21" x14ac:dyDescent="0.25">
      <c r="M41" s="2"/>
      <c r="N41" s="2"/>
      <c r="O41" s="2"/>
      <c r="P41" s="2"/>
      <c r="Q41" s="2"/>
    </row>
    <row r="42" spans="12:21" x14ac:dyDescent="0.25">
      <c r="M42" s="2"/>
      <c r="N42" s="2"/>
      <c r="O42" s="2"/>
      <c r="P42" s="2"/>
      <c r="Q42" s="2"/>
      <c r="R42" s="2"/>
      <c r="S42" s="2"/>
    </row>
    <row r="43" spans="12:21" x14ac:dyDescent="0.25">
      <c r="M43" s="2"/>
      <c r="N43" s="3"/>
      <c r="O43" s="3"/>
      <c r="P43" s="3"/>
      <c r="Q43" s="3"/>
      <c r="R43" s="2"/>
      <c r="S43" s="2"/>
    </row>
    <row r="44" spans="12:21" x14ac:dyDescent="0.25">
      <c r="M44" s="2"/>
      <c r="N44" s="3"/>
      <c r="O44" s="3"/>
      <c r="P44" s="3"/>
      <c r="Q44" s="3"/>
      <c r="R44" s="2"/>
      <c r="S44" s="2"/>
    </row>
    <row r="45" spans="12:21" x14ac:dyDescent="0.25">
      <c r="M45" s="2"/>
      <c r="N45" s="3"/>
      <c r="O45" s="3" t="s">
        <v>4</v>
      </c>
      <c r="P45" s="3" t="s">
        <v>5</v>
      </c>
      <c r="Q45" s="3"/>
      <c r="R45" s="2"/>
      <c r="S45" s="2"/>
    </row>
    <row r="46" spans="12:21" x14ac:dyDescent="0.25">
      <c r="M46" s="2"/>
      <c r="N46" s="3">
        <v>1</v>
      </c>
      <c r="O46" s="25">
        <v>2</v>
      </c>
      <c r="P46" s="25">
        <v>1</v>
      </c>
      <c r="Q46" s="3"/>
      <c r="R46" s="2"/>
      <c r="S46" s="2"/>
    </row>
    <row r="47" spans="12:21" x14ac:dyDescent="0.25">
      <c r="M47" s="2"/>
      <c r="N47" s="3">
        <v>2</v>
      </c>
      <c r="O47" s="25">
        <v>0</v>
      </c>
      <c r="P47" s="25">
        <v>2</v>
      </c>
      <c r="Q47" s="3"/>
      <c r="R47" s="2"/>
      <c r="S47" s="2"/>
    </row>
    <row r="48" spans="12:21" x14ac:dyDescent="0.25">
      <c r="M48" s="2"/>
      <c r="N48" s="3">
        <v>3</v>
      </c>
      <c r="O48" s="25">
        <v>4</v>
      </c>
      <c r="P48" s="25">
        <v>0</v>
      </c>
      <c r="Q48" s="3"/>
      <c r="R48" s="2"/>
      <c r="S48" s="2"/>
    </row>
    <row r="49" spans="13:19" x14ac:dyDescent="0.25">
      <c r="M49" s="2"/>
      <c r="N49" s="3">
        <v>4</v>
      </c>
      <c r="O49" s="25">
        <v>2</v>
      </c>
      <c r="P49" s="25">
        <v>1</v>
      </c>
      <c r="Q49" s="3"/>
      <c r="R49" s="2"/>
      <c r="S49" s="2"/>
    </row>
    <row r="50" spans="13:19" x14ac:dyDescent="0.25">
      <c r="M50" s="2"/>
      <c r="N50" s="3">
        <v>5</v>
      </c>
      <c r="O50" s="25">
        <v>2</v>
      </c>
      <c r="P50" s="25">
        <v>1</v>
      </c>
      <c r="Q50" s="3"/>
      <c r="R50" s="2"/>
      <c r="S50" s="2"/>
    </row>
    <row r="51" spans="13:19" x14ac:dyDescent="0.25">
      <c r="M51" s="2"/>
      <c r="N51" s="3">
        <v>6</v>
      </c>
      <c r="O51" s="25">
        <v>1</v>
      </c>
      <c r="P51" s="25">
        <v>1</v>
      </c>
      <c r="Q51" s="3"/>
      <c r="R51" s="2"/>
      <c r="S51" s="2"/>
    </row>
    <row r="52" spans="13:19" x14ac:dyDescent="0.25">
      <c r="M52" s="2"/>
      <c r="N52" s="3">
        <v>7</v>
      </c>
      <c r="O52" s="25">
        <v>0</v>
      </c>
      <c r="P52" s="25">
        <v>1</v>
      </c>
      <c r="Q52" s="3"/>
      <c r="R52" s="2"/>
      <c r="S52" s="2"/>
    </row>
    <row r="53" spans="13:19" x14ac:dyDescent="0.25">
      <c r="M53" s="2"/>
      <c r="N53" s="3">
        <v>8</v>
      </c>
      <c r="O53" s="25">
        <v>5</v>
      </c>
      <c r="P53" s="25">
        <v>0</v>
      </c>
      <c r="Q53" s="3"/>
      <c r="R53" s="2"/>
      <c r="S53" s="2"/>
    </row>
    <row r="54" spans="13:19" x14ac:dyDescent="0.25">
      <c r="M54" s="2"/>
      <c r="N54" s="3">
        <v>9</v>
      </c>
      <c r="O54" s="25">
        <v>1</v>
      </c>
      <c r="P54" s="25">
        <v>1</v>
      </c>
      <c r="Q54" s="3"/>
      <c r="R54" s="2"/>
      <c r="S54" s="2"/>
    </row>
    <row r="55" spans="13:19" x14ac:dyDescent="0.25">
      <c r="M55" s="2"/>
      <c r="N55" s="3"/>
      <c r="O55" s="3"/>
      <c r="P55" s="3"/>
      <c r="Q55" s="3"/>
      <c r="R55" s="2"/>
      <c r="S55" s="2"/>
    </row>
    <row r="56" spans="13:19" x14ac:dyDescent="0.25">
      <c r="M56" s="2"/>
      <c r="N56" s="3"/>
      <c r="O56" s="3"/>
      <c r="P56" s="3"/>
      <c r="Q56" s="3"/>
      <c r="R56" s="2"/>
      <c r="S56" s="2"/>
    </row>
    <row r="57" spans="13:19" x14ac:dyDescent="0.25">
      <c r="M57" s="2"/>
      <c r="N57" s="3"/>
      <c r="O57" s="3"/>
      <c r="P57" s="3"/>
      <c r="Q57" s="3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R60" sqref="R60"/>
    </sheetView>
  </sheetViews>
  <sheetFormatPr defaultRowHeight="15" x14ac:dyDescent="0.25"/>
  <sheetData>
    <row r="2" spans="1:23" ht="27.75" customHeight="1" x14ac:dyDescent="0.35">
      <c r="A2" s="32" t="s">
        <v>70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19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x14ac:dyDescent="0.25">
      <c r="M10" s="2"/>
      <c r="N10" s="3"/>
      <c r="O10" s="3"/>
      <c r="P10" s="3"/>
      <c r="Q10" s="3"/>
      <c r="R10" s="3"/>
      <c r="S10" s="3"/>
      <c r="T10" s="3"/>
      <c r="U10" s="2"/>
      <c r="V10" s="2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2"/>
      <c r="W11" s="2"/>
    </row>
    <row r="12" spans="1:23" x14ac:dyDescent="0.25">
      <c r="M12" s="2"/>
      <c r="N12" s="23">
        <v>1</v>
      </c>
      <c r="O12" s="4">
        <v>0</v>
      </c>
      <c r="P12" s="4">
        <v>0.36399999999999999</v>
      </c>
      <c r="Q12" s="4">
        <v>0</v>
      </c>
      <c r="R12" s="4">
        <v>0</v>
      </c>
      <c r="S12" s="4">
        <v>0.63600000000000001</v>
      </c>
      <c r="T12" s="24">
        <f>(0*1+4*2+0*3+0*4+7*5)/11</f>
        <v>3.9090909090909092</v>
      </c>
      <c r="U12" s="2"/>
      <c r="V12" s="2"/>
      <c r="W12" s="2"/>
    </row>
    <row r="13" spans="1:23" x14ac:dyDescent="0.25">
      <c r="M13" s="2"/>
      <c r="N13" s="3">
        <v>2</v>
      </c>
      <c r="O13" s="4">
        <v>0</v>
      </c>
      <c r="P13" s="4">
        <v>0.2</v>
      </c>
      <c r="Q13" s="4">
        <v>0.2</v>
      </c>
      <c r="R13" s="4">
        <v>0.2</v>
      </c>
      <c r="S13" s="4">
        <v>0.4</v>
      </c>
      <c r="T13" s="24">
        <f>(0*1+2*2+2*3+2*4+4*5)/10</f>
        <v>3.8</v>
      </c>
      <c r="U13" s="2"/>
      <c r="V13" s="2"/>
      <c r="W13" s="2"/>
    </row>
    <row r="14" spans="1:23" x14ac:dyDescent="0.25">
      <c r="M14" s="2"/>
      <c r="N14" s="3">
        <v>3</v>
      </c>
      <c r="O14" s="4">
        <v>0</v>
      </c>
      <c r="P14" s="4">
        <v>0</v>
      </c>
      <c r="Q14" s="4">
        <v>0.4</v>
      </c>
      <c r="R14" s="4">
        <v>0.1</v>
      </c>
      <c r="S14" s="4">
        <v>0.5</v>
      </c>
      <c r="T14" s="24">
        <f>(0*1+0*2+4*3+1*4+5*5)/10</f>
        <v>4.0999999999999996</v>
      </c>
      <c r="U14" s="2"/>
      <c r="V14" s="2"/>
      <c r="W14" s="2"/>
    </row>
    <row r="15" spans="1:23" x14ac:dyDescent="0.25">
      <c r="M15" s="2"/>
      <c r="N15" s="3"/>
      <c r="O15" s="3"/>
      <c r="P15" s="3"/>
      <c r="Q15" s="3"/>
      <c r="R15" s="3"/>
      <c r="S15" s="3"/>
      <c r="T15" s="3"/>
      <c r="U15" s="2"/>
      <c r="V15" s="2"/>
      <c r="W15" s="2"/>
    </row>
    <row r="16" spans="1:23" x14ac:dyDescent="0.25"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3:23" x14ac:dyDescent="0.25"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3:23" x14ac:dyDescent="0.25">
      <c r="M41" s="2"/>
      <c r="N41" s="2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2"/>
      <c r="W41" s="2"/>
    </row>
    <row r="42" spans="13:23" x14ac:dyDescent="0.25">
      <c r="M42" s="2"/>
      <c r="N42" s="2"/>
      <c r="O42" s="23">
        <v>1</v>
      </c>
      <c r="P42" s="4">
        <v>0</v>
      </c>
      <c r="Q42" s="4">
        <v>0.25</v>
      </c>
      <c r="R42" s="4">
        <v>0</v>
      </c>
      <c r="S42" s="4">
        <v>0</v>
      </c>
      <c r="T42" s="4">
        <v>0.75</v>
      </c>
      <c r="U42" s="24">
        <f>(0*1+1*2+0*3+0*4+3*5)/4</f>
        <v>4.25</v>
      </c>
      <c r="V42" s="2"/>
      <c r="W42" s="2"/>
    </row>
    <row r="43" spans="13:23" x14ac:dyDescent="0.25">
      <c r="M43" s="2"/>
      <c r="N43" s="2"/>
      <c r="O43" s="3">
        <v>2</v>
      </c>
      <c r="P43" s="4">
        <v>0</v>
      </c>
      <c r="Q43" s="4">
        <v>0.25</v>
      </c>
      <c r="R43" s="4">
        <v>0</v>
      </c>
      <c r="S43" s="4">
        <v>0.5</v>
      </c>
      <c r="T43" s="4">
        <v>0.25</v>
      </c>
      <c r="U43" s="24">
        <f>(0*1+1*2+0*3+2*4+1*5)/4</f>
        <v>3.75</v>
      </c>
      <c r="V43" s="2"/>
      <c r="W43" s="2"/>
    </row>
    <row r="44" spans="13:23" x14ac:dyDescent="0.25">
      <c r="M44" s="2"/>
      <c r="N44" s="2"/>
      <c r="O44" s="3">
        <v>3</v>
      </c>
      <c r="P44" s="4">
        <v>0</v>
      </c>
      <c r="Q44" s="4">
        <v>0</v>
      </c>
      <c r="R44" s="4">
        <v>0.33300000000000002</v>
      </c>
      <c r="S44" s="4">
        <v>0</v>
      </c>
      <c r="T44" s="4">
        <v>0.66700000000000004</v>
      </c>
      <c r="U44" s="24">
        <f>(0*1+0*2+1*3+0*4+2*5)/3</f>
        <v>4.333333333333333</v>
      </c>
      <c r="V44" s="2"/>
      <c r="W44" s="2"/>
    </row>
    <row r="45" spans="13:23" x14ac:dyDescent="0.25"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P120" sqref="P120"/>
    </sheetView>
  </sheetViews>
  <sheetFormatPr defaultRowHeight="15" x14ac:dyDescent="0.25"/>
  <sheetData>
    <row r="2" spans="1:20" ht="31.5" customHeight="1" x14ac:dyDescent="0.35">
      <c r="A2" s="32" t="s">
        <v>71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20" x14ac:dyDescent="0.25">
      <c r="L3" s="2"/>
      <c r="M3" s="2"/>
      <c r="N3" s="2"/>
      <c r="O3" s="2"/>
      <c r="P3" s="2"/>
      <c r="Q3" s="2"/>
      <c r="R3" s="2"/>
      <c r="S3" s="2"/>
    </row>
    <row r="4" spans="1:20" x14ac:dyDescent="0.25">
      <c r="L4" s="2"/>
      <c r="M4" s="2"/>
      <c r="N4" s="2"/>
      <c r="O4" s="2"/>
      <c r="P4" s="2"/>
      <c r="Q4" s="2"/>
      <c r="R4" s="2"/>
      <c r="S4" s="2"/>
    </row>
    <row r="5" spans="1:20" x14ac:dyDescent="0.25">
      <c r="L5" s="2"/>
      <c r="M5" s="2"/>
      <c r="N5" s="2"/>
      <c r="O5" s="2"/>
      <c r="P5" s="2"/>
      <c r="Q5" s="2"/>
      <c r="R5" s="2"/>
      <c r="S5" s="2"/>
    </row>
    <row r="6" spans="1:20" x14ac:dyDescent="0.25">
      <c r="K6" s="2"/>
      <c r="L6" s="2"/>
      <c r="M6" s="2"/>
      <c r="N6" s="2"/>
      <c r="O6" s="2"/>
      <c r="P6" s="2"/>
      <c r="Q6" s="2"/>
      <c r="R6" s="2"/>
      <c r="S6" s="2"/>
    </row>
    <row r="7" spans="1:20" x14ac:dyDescent="0.25">
      <c r="J7" s="2"/>
      <c r="K7" s="3"/>
      <c r="L7" s="3"/>
      <c r="M7" s="3"/>
      <c r="N7" s="3"/>
      <c r="O7" s="3"/>
      <c r="P7" s="3"/>
      <c r="Q7" s="3"/>
      <c r="R7" s="3"/>
      <c r="S7" s="3"/>
    </row>
    <row r="8" spans="1:20" x14ac:dyDescent="0.25"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 x14ac:dyDescent="0.25"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x14ac:dyDescent="0.25">
      <c r="J10" s="3"/>
      <c r="K10" s="3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3"/>
    </row>
    <row r="11" spans="1:20" x14ac:dyDescent="0.25">
      <c r="J11" s="3"/>
      <c r="K11" s="3"/>
      <c r="L11" s="3"/>
      <c r="M11" s="23">
        <v>1</v>
      </c>
      <c r="N11" s="4">
        <v>0</v>
      </c>
      <c r="O11" s="4">
        <v>0</v>
      </c>
      <c r="P11" s="4">
        <v>0.33300000000000002</v>
      </c>
      <c r="Q11" s="4">
        <v>0.16700000000000001</v>
      </c>
      <c r="R11" s="4">
        <v>0.5</v>
      </c>
      <c r="S11" s="24">
        <f>(0*1+0*2+2*3+1*4+3*5)/6</f>
        <v>4.166666666666667</v>
      </c>
      <c r="T11" s="3"/>
    </row>
    <row r="12" spans="1:20" x14ac:dyDescent="0.25">
      <c r="J12" s="3"/>
      <c r="K12" s="3"/>
      <c r="L12" s="3"/>
      <c r="M12" s="3">
        <v>2</v>
      </c>
      <c r="N12" s="4">
        <v>0.28599999999999998</v>
      </c>
      <c r="O12" s="4">
        <v>0</v>
      </c>
      <c r="P12" s="4">
        <v>0.42899999999999999</v>
      </c>
      <c r="Q12" s="4">
        <v>0.14299999999999999</v>
      </c>
      <c r="R12" s="4">
        <v>0.14299999999999999</v>
      </c>
      <c r="S12" s="24">
        <f>(2*1+0*2+3*3+1*4+1*5)/7</f>
        <v>2.8571428571428572</v>
      </c>
      <c r="T12" s="3"/>
    </row>
    <row r="13" spans="1:20" x14ac:dyDescent="0.25">
      <c r="J13" s="3"/>
      <c r="K13" s="3"/>
      <c r="L13" s="3"/>
      <c r="M13" s="3">
        <v>3</v>
      </c>
      <c r="N13" s="4">
        <v>0</v>
      </c>
      <c r="O13" s="4">
        <v>0</v>
      </c>
      <c r="P13" s="4">
        <v>0.33300000000000002</v>
      </c>
      <c r="Q13" s="4">
        <v>0.222</v>
      </c>
      <c r="R13" s="4">
        <v>0.44400000000000001</v>
      </c>
      <c r="S13" s="24">
        <f>(0*1+0*2+3*3+2*4+4*5)/9</f>
        <v>4.1111111111111107</v>
      </c>
      <c r="T13" s="3"/>
    </row>
    <row r="14" spans="1:20" x14ac:dyDescent="0.25">
      <c r="J14" s="3"/>
      <c r="K14" s="3"/>
      <c r="L14" s="3"/>
      <c r="M14" s="3">
        <v>4</v>
      </c>
      <c r="N14" s="4">
        <v>0</v>
      </c>
      <c r="O14" s="4">
        <v>0</v>
      </c>
      <c r="P14" s="4">
        <v>0.14299999999999999</v>
      </c>
      <c r="Q14" s="4">
        <v>0.28599999999999998</v>
      </c>
      <c r="R14" s="4">
        <v>0.57099999999999995</v>
      </c>
      <c r="S14" s="24">
        <f>(0*1+0*2+1*3+2*4+4*5)/7</f>
        <v>4.4285714285714288</v>
      </c>
      <c r="T14" s="3"/>
    </row>
    <row r="15" spans="1:20" x14ac:dyDescent="0.25">
      <c r="J15" s="3"/>
      <c r="K15" s="3"/>
      <c r="L15" s="3"/>
      <c r="M15" s="3">
        <v>5</v>
      </c>
      <c r="N15" s="4">
        <v>0</v>
      </c>
      <c r="O15" s="4">
        <v>0</v>
      </c>
      <c r="P15" s="4">
        <v>0.111</v>
      </c>
      <c r="Q15" s="4">
        <v>0.222</v>
      </c>
      <c r="R15" s="4">
        <v>0.66700000000000004</v>
      </c>
      <c r="S15" s="24">
        <f>(0*1+0*2+1*3+2*4+6*5)/9</f>
        <v>4.5555555555555554</v>
      </c>
      <c r="T15" s="3"/>
    </row>
    <row r="16" spans="1:20" x14ac:dyDescent="0.25"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0:20" x14ac:dyDescent="0.25">
      <c r="J17" s="3"/>
      <c r="K17" s="3"/>
      <c r="L17" s="2"/>
      <c r="M17" s="2"/>
      <c r="N17" s="2"/>
      <c r="O17" s="2"/>
      <c r="P17" s="2"/>
      <c r="Q17" s="2"/>
      <c r="R17" s="2"/>
      <c r="S17" s="2"/>
      <c r="T17" s="3"/>
    </row>
    <row r="18" spans="10:20" x14ac:dyDescent="0.25">
      <c r="J18" s="3"/>
      <c r="K18" s="3"/>
      <c r="L18" s="2"/>
      <c r="M18" s="2"/>
      <c r="N18" s="2"/>
      <c r="O18" s="2"/>
      <c r="P18" s="2"/>
      <c r="Q18" s="2"/>
      <c r="R18" s="2"/>
      <c r="S18" s="2"/>
    </row>
    <row r="19" spans="10:20" x14ac:dyDescent="0.25">
      <c r="J19" s="3"/>
      <c r="K19" s="3"/>
      <c r="L19" s="2"/>
      <c r="M19" s="2"/>
      <c r="N19" s="2"/>
      <c r="O19" s="2"/>
      <c r="P19" s="2"/>
      <c r="Q19" s="2"/>
      <c r="R19" s="2"/>
      <c r="S19" s="2"/>
    </row>
    <row r="20" spans="10:20" x14ac:dyDescent="0.25">
      <c r="L20" s="2"/>
      <c r="M20" s="2"/>
      <c r="N20" s="2"/>
      <c r="O20" s="2"/>
      <c r="P20" s="2"/>
      <c r="Q20" s="2"/>
      <c r="R20" s="2"/>
      <c r="S20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4:26" x14ac:dyDescent="0.25"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2"/>
      <c r="X48" s="2"/>
      <c r="Y48" s="2"/>
      <c r="Z48" s="3"/>
    </row>
    <row r="49" spans="14:26" x14ac:dyDescent="0.25">
      <c r="N49" s="2"/>
      <c r="O49" s="2"/>
      <c r="P49" s="23">
        <v>1</v>
      </c>
      <c r="Q49" s="4">
        <v>0</v>
      </c>
      <c r="R49" s="4">
        <v>0</v>
      </c>
      <c r="S49" s="4">
        <v>0</v>
      </c>
      <c r="T49" s="4">
        <v>0.33300000000000002</v>
      </c>
      <c r="U49" s="4">
        <v>0.66700000000000004</v>
      </c>
      <c r="V49" s="24">
        <f>(0*1+0*2+0*3+1*4+2*5)/3</f>
        <v>4.666666666666667</v>
      </c>
      <c r="W49" s="2"/>
      <c r="X49" s="2"/>
      <c r="Y49" s="2"/>
      <c r="Z49" s="3"/>
    </row>
    <row r="50" spans="14:26" x14ac:dyDescent="0.25">
      <c r="N50" s="2"/>
      <c r="O50" s="2"/>
      <c r="P50" s="3">
        <v>2</v>
      </c>
      <c r="Q50" s="4">
        <v>0</v>
      </c>
      <c r="R50" s="4">
        <v>0</v>
      </c>
      <c r="S50" s="4">
        <v>0.66700000000000004</v>
      </c>
      <c r="T50" s="4">
        <v>0.33300000000000002</v>
      </c>
      <c r="U50" s="4">
        <v>0</v>
      </c>
      <c r="V50" s="24">
        <f>(0*1+0*2+2*3+1*4+0*5)/3</f>
        <v>3.3333333333333335</v>
      </c>
      <c r="W50" s="2"/>
      <c r="X50" s="2"/>
      <c r="Y50" s="2"/>
      <c r="Z50" s="3"/>
    </row>
    <row r="51" spans="14:26" x14ac:dyDescent="0.25">
      <c r="N51" s="2"/>
      <c r="O51" s="2"/>
      <c r="P51" s="3">
        <v>3</v>
      </c>
      <c r="Q51" s="4">
        <v>0</v>
      </c>
      <c r="R51" s="4">
        <v>0</v>
      </c>
      <c r="S51" s="4">
        <v>0.25</v>
      </c>
      <c r="T51" s="4">
        <v>0.5</v>
      </c>
      <c r="U51" s="4">
        <v>0.25</v>
      </c>
      <c r="V51" s="24">
        <f>(0*1+0*2+1*3+2*4+1*5)/4</f>
        <v>4</v>
      </c>
      <c r="W51" s="2"/>
      <c r="X51" s="2"/>
      <c r="Y51" s="2"/>
      <c r="Z51" s="3"/>
    </row>
    <row r="52" spans="14:26" x14ac:dyDescent="0.25">
      <c r="N52" s="2"/>
      <c r="O52" s="2"/>
      <c r="P52" s="3">
        <v>4</v>
      </c>
      <c r="Q52" s="4">
        <v>0</v>
      </c>
      <c r="R52" s="4">
        <v>0</v>
      </c>
      <c r="S52" s="4">
        <v>0.25</v>
      </c>
      <c r="T52" s="4">
        <v>0</v>
      </c>
      <c r="U52" s="4">
        <v>0.75</v>
      </c>
      <c r="V52" s="24">
        <f>(0*1+0*2+1*3+0*4+3*5)/4</f>
        <v>4.5</v>
      </c>
      <c r="W52" s="2"/>
      <c r="X52" s="2"/>
      <c r="Y52" s="2"/>
      <c r="Z52" s="3"/>
    </row>
    <row r="53" spans="14:26" x14ac:dyDescent="0.25">
      <c r="N53" s="2"/>
      <c r="O53" s="2"/>
      <c r="P53" s="3">
        <v>5</v>
      </c>
      <c r="Q53" s="4">
        <v>0</v>
      </c>
      <c r="R53" s="4">
        <v>0</v>
      </c>
      <c r="S53" s="4">
        <v>0</v>
      </c>
      <c r="T53" s="4">
        <v>0.5</v>
      </c>
      <c r="U53" s="4">
        <v>0.5</v>
      </c>
      <c r="V53" s="24">
        <f>(0*1+0*2+0*3+2*4+2*5)/4</f>
        <v>4.5</v>
      </c>
      <c r="W53" s="2"/>
      <c r="X53" s="2"/>
      <c r="Y53" s="2"/>
      <c r="Z53" s="3"/>
    </row>
    <row r="54" spans="14:26" x14ac:dyDescent="0.25"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3"/>
    </row>
    <row r="55" spans="14:26" x14ac:dyDescent="0.25"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5:25" x14ac:dyDescent="0.25"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5:25" x14ac:dyDescent="0.25"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5:25" x14ac:dyDescent="0.25">
      <c r="O76" s="2"/>
      <c r="P76" s="3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2"/>
      <c r="X76" s="2"/>
      <c r="Y76" s="2"/>
    </row>
    <row r="77" spans="15:25" x14ac:dyDescent="0.25">
      <c r="O77" s="2"/>
      <c r="P77" s="3"/>
      <c r="Q77" s="3" t="s">
        <v>6</v>
      </c>
      <c r="R77" s="4">
        <f>6/R83</f>
        <v>0.6</v>
      </c>
      <c r="S77" s="4">
        <v>0.2</v>
      </c>
      <c r="T77" s="4">
        <v>0.1</v>
      </c>
      <c r="U77" s="4">
        <v>0.1</v>
      </c>
      <c r="V77" s="4">
        <v>0</v>
      </c>
      <c r="W77" s="2"/>
      <c r="X77" s="2"/>
      <c r="Y77" s="2"/>
    </row>
    <row r="78" spans="15:25" x14ac:dyDescent="0.25">
      <c r="O78" s="2"/>
      <c r="P78" s="3"/>
      <c r="Q78" s="3" t="s">
        <v>7</v>
      </c>
      <c r="R78" s="4">
        <f>3/R83</f>
        <v>0.3</v>
      </c>
      <c r="S78" s="4">
        <v>0.1</v>
      </c>
      <c r="T78" s="4">
        <v>0.2</v>
      </c>
      <c r="U78" s="4">
        <v>0.4</v>
      </c>
      <c r="V78" s="4">
        <v>0</v>
      </c>
      <c r="W78" s="2"/>
      <c r="X78" s="2"/>
      <c r="Y78" s="2"/>
    </row>
    <row r="79" spans="15:25" x14ac:dyDescent="0.25">
      <c r="O79" s="2"/>
      <c r="P79" s="3"/>
      <c r="Q79" s="3" t="s">
        <v>8</v>
      </c>
      <c r="R79" s="4">
        <f>0/R83</f>
        <v>0</v>
      </c>
      <c r="S79" s="4">
        <v>0.1</v>
      </c>
      <c r="T79" s="4">
        <v>0.5</v>
      </c>
      <c r="U79" s="4">
        <v>0.4</v>
      </c>
      <c r="V79" s="4">
        <v>0</v>
      </c>
      <c r="W79" s="2"/>
      <c r="X79" s="2"/>
      <c r="Y79" s="2"/>
    </row>
    <row r="80" spans="15:25" x14ac:dyDescent="0.25">
      <c r="O80" s="2"/>
      <c r="P80" s="3"/>
      <c r="Q80" s="3" t="s">
        <v>9</v>
      </c>
      <c r="R80" s="4">
        <f>1/R83</f>
        <v>0.1</v>
      </c>
      <c r="S80" s="4">
        <v>0.6</v>
      </c>
      <c r="T80" s="4">
        <v>0.2</v>
      </c>
      <c r="U80" s="4">
        <v>0.1</v>
      </c>
      <c r="V80" s="4">
        <v>0</v>
      </c>
      <c r="W80" s="2"/>
      <c r="X80" s="2"/>
      <c r="Y80" s="2"/>
    </row>
    <row r="81" spans="15:25" x14ac:dyDescent="0.25">
      <c r="O81" s="2"/>
      <c r="P81" s="3"/>
      <c r="Q81" s="3" t="s">
        <v>10</v>
      </c>
      <c r="R81" s="4">
        <f>0/R83</f>
        <v>0</v>
      </c>
      <c r="S81" s="4">
        <v>0</v>
      </c>
      <c r="T81" s="4">
        <v>0</v>
      </c>
      <c r="U81" s="4">
        <v>0</v>
      </c>
      <c r="V81" s="4">
        <v>1</v>
      </c>
      <c r="W81" s="2"/>
      <c r="X81" s="2"/>
      <c r="Y81" s="2"/>
    </row>
    <row r="82" spans="15:25" x14ac:dyDescent="0.25">
      <c r="O82" s="2"/>
      <c r="P82" s="3"/>
      <c r="Q82" s="3"/>
      <c r="R82" s="3"/>
      <c r="S82" s="3"/>
      <c r="T82" s="3"/>
      <c r="U82" s="3"/>
      <c r="V82" s="3"/>
      <c r="W82" s="2"/>
      <c r="X82" s="2"/>
      <c r="Y82" s="2"/>
    </row>
    <row r="83" spans="15:25" x14ac:dyDescent="0.25">
      <c r="O83" s="2"/>
      <c r="P83" s="3"/>
      <c r="Q83" s="3"/>
      <c r="R83" s="3">
        <v>10</v>
      </c>
      <c r="S83" s="3"/>
      <c r="T83" s="3"/>
      <c r="U83" s="3"/>
      <c r="V83" s="3"/>
      <c r="W83" s="2"/>
      <c r="X83" s="2"/>
      <c r="Y83" s="2"/>
    </row>
    <row r="84" spans="15:25" x14ac:dyDescent="0.25">
      <c r="O84" s="2"/>
      <c r="P84" s="3"/>
      <c r="Q84" s="3"/>
      <c r="R84" s="3"/>
      <c r="S84" s="3"/>
      <c r="T84" s="3"/>
      <c r="U84" s="3"/>
      <c r="V84" s="3"/>
      <c r="W84" s="2"/>
      <c r="X84" s="2"/>
      <c r="Y84" s="2"/>
    </row>
    <row r="85" spans="15:25" x14ac:dyDescent="0.25"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5:25" x14ac:dyDescent="0.25"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Y51"/>
  <sheetViews>
    <sheetView showGridLines="0" workbookViewId="0">
      <selection activeCell="K68" sqref="K68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3:25" x14ac:dyDescent="0.25">
      <c r="M5" s="2"/>
      <c r="N5" s="2"/>
      <c r="O5" s="2"/>
      <c r="P5" s="3"/>
      <c r="Q5" s="3"/>
      <c r="R5" s="3"/>
      <c r="S5" s="3"/>
      <c r="T5" s="3"/>
      <c r="U5" s="3"/>
      <c r="V5" s="3"/>
      <c r="W5" s="3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3"/>
      <c r="X6" s="2"/>
      <c r="Y6" s="2"/>
    </row>
    <row r="7" spans="13:25" x14ac:dyDescent="0.25">
      <c r="M7" s="2"/>
      <c r="N7" s="2"/>
      <c r="O7" s="2"/>
      <c r="P7" s="23">
        <v>1</v>
      </c>
      <c r="Q7" s="4">
        <v>0.3</v>
      </c>
      <c r="R7" s="4">
        <v>0.2</v>
      </c>
      <c r="S7" s="4">
        <v>0.4</v>
      </c>
      <c r="T7" s="4">
        <v>0</v>
      </c>
      <c r="U7" s="4">
        <v>0.1</v>
      </c>
      <c r="V7" s="24">
        <f>(3*1+2*2+4*3+0*4+1*5)/10</f>
        <v>2.4</v>
      </c>
      <c r="W7" s="3"/>
      <c r="X7" s="2"/>
      <c r="Y7" s="2"/>
    </row>
    <row r="8" spans="13:25" x14ac:dyDescent="0.25">
      <c r="M8" s="2"/>
      <c r="N8" s="2"/>
      <c r="O8" s="2"/>
      <c r="P8" s="3">
        <v>2</v>
      </c>
      <c r="Q8" s="4">
        <v>0</v>
      </c>
      <c r="R8" s="4">
        <v>0.2</v>
      </c>
      <c r="S8" s="4">
        <v>0.2</v>
      </c>
      <c r="T8" s="4">
        <v>0.4</v>
      </c>
      <c r="U8" s="4">
        <v>0.2</v>
      </c>
      <c r="V8" s="24">
        <f>(0*1+2*2+2*3+4*4+2*5)/10</f>
        <v>3.6</v>
      </c>
      <c r="W8" s="3"/>
      <c r="X8" s="2"/>
      <c r="Y8" s="2"/>
    </row>
    <row r="9" spans="13:25" x14ac:dyDescent="0.25">
      <c r="M9" s="2"/>
      <c r="N9" s="2"/>
      <c r="O9" s="2"/>
      <c r="P9" s="3">
        <v>3</v>
      </c>
      <c r="Q9" s="4">
        <v>0.182</v>
      </c>
      <c r="R9" s="4">
        <v>9.0999999999999998E-2</v>
      </c>
      <c r="S9" s="4">
        <v>0.63600000000000001</v>
      </c>
      <c r="T9" s="4">
        <v>9.0999999999999998E-2</v>
      </c>
      <c r="U9" s="4">
        <v>0</v>
      </c>
      <c r="V9" s="24">
        <f>(2*1+1*2+7*3+1*4+0*5)/11</f>
        <v>2.6363636363636362</v>
      </c>
      <c r="W9" s="3"/>
      <c r="X9" s="2"/>
      <c r="Y9" s="2"/>
    </row>
    <row r="10" spans="13:25" x14ac:dyDescent="0.25">
      <c r="M10" s="2"/>
      <c r="N10" s="2"/>
      <c r="O10" s="2"/>
      <c r="P10" s="3">
        <v>4</v>
      </c>
      <c r="Q10" s="4">
        <v>0.44400000000000001</v>
      </c>
      <c r="R10" s="4">
        <v>0.222</v>
      </c>
      <c r="S10" s="4">
        <v>0.33300000000000002</v>
      </c>
      <c r="T10" s="4">
        <v>0</v>
      </c>
      <c r="U10" s="4">
        <v>0</v>
      </c>
      <c r="V10" s="24">
        <f>(4*1+2*2+3*3+0*4+0*5)/9</f>
        <v>1.8888888888888888</v>
      </c>
      <c r="W10" s="3"/>
      <c r="X10" s="2"/>
      <c r="Y10" s="2"/>
    </row>
    <row r="11" spans="13:25" x14ac:dyDescent="0.25">
      <c r="M11" s="2"/>
      <c r="N11" s="2"/>
      <c r="O11" s="2"/>
      <c r="P11" s="3"/>
      <c r="Q11" s="3"/>
      <c r="R11" s="3"/>
      <c r="S11" s="3"/>
      <c r="T11" s="3"/>
      <c r="U11" s="3"/>
      <c r="V11" s="3"/>
      <c r="W11" s="3"/>
      <c r="X11" s="2"/>
      <c r="Y11" s="2"/>
    </row>
    <row r="12" spans="13:25" x14ac:dyDescent="0.25"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5" x14ac:dyDescent="0.25"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5" x14ac:dyDescent="0.25"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4:25" x14ac:dyDescent="0.25"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5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5" x14ac:dyDescent="0.25">
      <c r="N42" s="2"/>
      <c r="O42" s="2"/>
      <c r="P42" s="2"/>
      <c r="Q42" s="3"/>
      <c r="R42" s="3"/>
      <c r="S42" s="3"/>
      <c r="T42" s="3"/>
      <c r="U42" s="3"/>
      <c r="V42" s="3"/>
      <c r="W42" s="3"/>
      <c r="X42" s="2"/>
      <c r="Y42" s="3"/>
    </row>
    <row r="43" spans="14:25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2"/>
      <c r="Y43" s="3"/>
    </row>
    <row r="44" spans="14:25" x14ac:dyDescent="0.25">
      <c r="N44" s="2"/>
      <c r="O44" s="2"/>
      <c r="P44" s="2"/>
      <c r="Q44" s="23">
        <v>1</v>
      </c>
      <c r="R44" s="4">
        <v>0.25</v>
      </c>
      <c r="S44" s="4">
        <v>0</v>
      </c>
      <c r="T44" s="4">
        <v>0.5</v>
      </c>
      <c r="U44" s="4">
        <v>0</v>
      </c>
      <c r="V44" s="4">
        <v>0.25</v>
      </c>
      <c r="W44" s="24">
        <f>(1*1+0*2+2*3+0*4+1*5)/4</f>
        <v>3</v>
      </c>
      <c r="X44" s="2"/>
      <c r="Y44" s="3"/>
    </row>
    <row r="45" spans="14:25" x14ac:dyDescent="0.25">
      <c r="N45" s="2"/>
      <c r="O45" s="2"/>
      <c r="P45" s="2"/>
      <c r="Q45" s="3">
        <v>2</v>
      </c>
      <c r="R45" s="4">
        <v>0</v>
      </c>
      <c r="S45" s="4">
        <v>0</v>
      </c>
      <c r="T45" s="4">
        <v>0.5</v>
      </c>
      <c r="U45" s="4">
        <v>0.5</v>
      </c>
      <c r="V45" s="4">
        <v>0</v>
      </c>
      <c r="W45" s="24">
        <f>(0*1+0*2+2*3+2*4+0*5)/4</f>
        <v>3.5</v>
      </c>
      <c r="X45" s="2"/>
      <c r="Y45" s="3"/>
    </row>
    <row r="46" spans="14:25" x14ac:dyDescent="0.25">
      <c r="N46" s="2"/>
      <c r="O46" s="2"/>
      <c r="P46" s="2"/>
      <c r="Q46" s="3">
        <v>3</v>
      </c>
      <c r="R46" s="4">
        <v>0</v>
      </c>
      <c r="S46" s="4">
        <v>0</v>
      </c>
      <c r="T46" s="4">
        <v>1</v>
      </c>
      <c r="U46" s="4">
        <v>0</v>
      </c>
      <c r="V46" s="4">
        <v>0</v>
      </c>
      <c r="W46" s="24">
        <f>(0*1+0*2+4*3+0*4+0*5)/4</f>
        <v>3</v>
      </c>
      <c r="X46" s="2"/>
      <c r="Y46" s="3"/>
    </row>
    <row r="47" spans="14:25" x14ac:dyDescent="0.25">
      <c r="N47" s="2"/>
      <c r="O47" s="2"/>
      <c r="P47" s="2"/>
      <c r="Q47" s="3">
        <v>4</v>
      </c>
      <c r="R47" s="4">
        <v>0.25</v>
      </c>
      <c r="S47" s="4">
        <v>0</v>
      </c>
      <c r="T47" s="4">
        <v>0.75</v>
      </c>
      <c r="U47" s="4">
        <v>0</v>
      </c>
      <c r="V47" s="4">
        <v>0</v>
      </c>
      <c r="W47" s="24">
        <f>(1*1+0*2+3*3+0*4+0*5)/4</f>
        <v>2.5</v>
      </c>
      <c r="X47" s="2"/>
      <c r="Y47" s="3"/>
    </row>
    <row r="48" spans="14:25" x14ac:dyDescent="0.25">
      <c r="N48" s="2"/>
      <c r="O48" s="2"/>
      <c r="P48" s="2"/>
      <c r="Q48" s="3"/>
      <c r="R48" s="3"/>
      <c r="S48" s="3"/>
      <c r="T48" s="3"/>
      <c r="U48" s="3"/>
      <c r="V48" s="3"/>
      <c r="W48" s="3"/>
      <c r="X48" s="2"/>
      <c r="Y48" s="3"/>
    </row>
    <row r="49" spans="14:25" x14ac:dyDescent="0.25">
      <c r="N49" s="2"/>
      <c r="O49" s="2"/>
      <c r="P49" s="2"/>
      <c r="Q49" s="3"/>
      <c r="R49" s="3"/>
      <c r="S49" s="3"/>
      <c r="T49" s="3"/>
      <c r="U49" s="3"/>
      <c r="V49" s="3"/>
      <c r="W49" s="3"/>
      <c r="X49" s="3"/>
      <c r="Y49" s="3"/>
    </row>
    <row r="50" spans="14:25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</row>
    <row r="51" spans="14:25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F95" sqref="F95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33" t="s">
        <v>19</v>
      </c>
      <c r="C4" s="34"/>
      <c r="D4" s="34"/>
      <c r="E4" s="34"/>
      <c r="F4" s="35"/>
    </row>
    <row r="5" spans="2:18" x14ac:dyDescent="0.25">
      <c r="B5" s="5"/>
      <c r="C5" s="6" t="s">
        <v>16</v>
      </c>
      <c r="D5" s="6" t="s">
        <v>17</v>
      </c>
      <c r="E5" s="6" t="s">
        <v>18</v>
      </c>
      <c r="F5" s="7" t="s">
        <v>17</v>
      </c>
    </row>
    <row r="6" spans="2:18" ht="24" x14ac:dyDescent="0.25">
      <c r="B6" s="8" t="s">
        <v>21</v>
      </c>
      <c r="C6" s="11">
        <v>5</v>
      </c>
      <c r="D6" s="12">
        <f>C6/16</f>
        <v>0.3125</v>
      </c>
      <c r="E6" s="11">
        <v>11</v>
      </c>
      <c r="F6" s="13">
        <f>E6/16</f>
        <v>0.6875</v>
      </c>
    </row>
    <row r="7" spans="2:18" ht="24" x14ac:dyDescent="0.25">
      <c r="B7" s="9" t="s">
        <v>22</v>
      </c>
      <c r="C7" s="14">
        <v>5</v>
      </c>
      <c r="D7" s="30">
        <f t="shared" ref="D7:D10" si="0">C7/16</f>
        <v>0.3125</v>
      </c>
      <c r="E7" s="14">
        <v>11</v>
      </c>
      <c r="F7" s="31">
        <f t="shared" ref="F7:F10" si="1">E7/16</f>
        <v>0.6875</v>
      </c>
    </row>
    <row r="8" spans="2:18" ht="24" x14ac:dyDescent="0.25">
      <c r="B8" s="8" t="s">
        <v>23</v>
      </c>
      <c r="C8" s="11">
        <v>9</v>
      </c>
      <c r="D8" s="28">
        <f t="shared" si="0"/>
        <v>0.5625</v>
      </c>
      <c r="E8" s="11">
        <v>7</v>
      </c>
      <c r="F8" s="29">
        <f t="shared" si="1"/>
        <v>0.4375</v>
      </c>
    </row>
    <row r="9" spans="2:18" ht="48" x14ac:dyDescent="0.25">
      <c r="B9" s="9" t="s">
        <v>24</v>
      </c>
      <c r="C9" s="14">
        <v>16</v>
      </c>
      <c r="D9" s="30">
        <f t="shared" si="0"/>
        <v>1</v>
      </c>
      <c r="E9" s="14">
        <v>0</v>
      </c>
      <c r="F9" s="31">
        <f t="shared" si="1"/>
        <v>0</v>
      </c>
    </row>
    <row r="10" spans="2:18" ht="24" x14ac:dyDescent="0.25">
      <c r="B10" s="10" t="s">
        <v>26</v>
      </c>
      <c r="C10" s="15">
        <v>14</v>
      </c>
      <c r="D10" s="16">
        <f t="shared" si="0"/>
        <v>0.875</v>
      </c>
      <c r="E10" s="15">
        <v>2</v>
      </c>
      <c r="F10" s="17">
        <f t="shared" si="1"/>
        <v>0.125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2:18" x14ac:dyDescent="0.25">
      <c r="F16" t="s">
        <v>20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2"/>
      <c r="Q17" s="2"/>
      <c r="R17" s="2"/>
    </row>
    <row r="18" spans="7:18" x14ac:dyDescent="0.25">
      <c r="G18" s="2"/>
      <c r="H18" s="2"/>
      <c r="I18" s="23">
        <v>1</v>
      </c>
      <c r="J18" s="4">
        <v>0</v>
      </c>
      <c r="K18" s="4">
        <v>9.0999999999999998E-2</v>
      </c>
      <c r="L18" s="4">
        <v>0.182</v>
      </c>
      <c r="M18" s="4">
        <v>0.27300000000000002</v>
      </c>
      <c r="N18" s="4">
        <v>0.45500000000000002</v>
      </c>
      <c r="O18" s="24">
        <f>(0*1+1*2+2*3+3*4+5*5)/11</f>
        <v>4.0909090909090908</v>
      </c>
      <c r="P18" s="2"/>
      <c r="Q18" s="2"/>
      <c r="R18" s="2"/>
    </row>
    <row r="19" spans="7:18" x14ac:dyDescent="0.25">
      <c r="G19" s="2"/>
      <c r="H19" s="2"/>
      <c r="I19" s="3">
        <v>2</v>
      </c>
      <c r="J19" s="4">
        <v>0</v>
      </c>
      <c r="K19" s="4">
        <v>9.0999999999999998E-2</v>
      </c>
      <c r="L19" s="4">
        <v>9.0999999999999998E-2</v>
      </c>
      <c r="M19" s="4">
        <v>0.45500000000000002</v>
      </c>
      <c r="N19" s="4">
        <v>0.36399999999999999</v>
      </c>
      <c r="O19" s="24">
        <f>(0*1+1*2+1*3+5*4+4*5)/11</f>
        <v>4.0909090909090908</v>
      </c>
      <c r="P19" s="2"/>
      <c r="Q19" s="2"/>
      <c r="R19" s="2"/>
    </row>
    <row r="20" spans="7:18" x14ac:dyDescent="0.25">
      <c r="G20" s="2"/>
      <c r="H20" s="2"/>
      <c r="I20" s="3">
        <v>3</v>
      </c>
      <c r="J20" s="4">
        <v>0.2</v>
      </c>
      <c r="K20" s="4">
        <v>0.1</v>
      </c>
      <c r="L20" s="4">
        <v>0.3</v>
      </c>
      <c r="M20" s="4">
        <v>0.2</v>
      </c>
      <c r="N20" s="4">
        <v>0.2</v>
      </c>
      <c r="O20" s="24">
        <f>(2*1+1*2+3*3+2*4+2*5)/10</f>
        <v>3.1</v>
      </c>
      <c r="P20" s="2"/>
      <c r="Q20" s="2"/>
      <c r="R20" s="2"/>
    </row>
    <row r="21" spans="7:18" x14ac:dyDescent="0.25"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3"/>
      <c r="R44" s="2"/>
      <c r="S44" s="2"/>
      <c r="T44" s="2"/>
    </row>
    <row r="45" spans="6:20" x14ac:dyDescent="0.25">
      <c r="F45" s="2"/>
      <c r="G45" s="2"/>
      <c r="H45" s="2"/>
      <c r="I45" s="2"/>
      <c r="J45" s="23">
        <v>1</v>
      </c>
      <c r="K45" s="4">
        <v>0</v>
      </c>
      <c r="L45" s="4">
        <v>0</v>
      </c>
      <c r="M45" s="4">
        <v>0.5</v>
      </c>
      <c r="N45" s="4">
        <v>0.25</v>
      </c>
      <c r="O45" s="4">
        <v>0.25</v>
      </c>
      <c r="P45" s="24">
        <f>(0*1+0*2+2*3+1*4+1*5)/4</f>
        <v>3.75</v>
      </c>
      <c r="Q45" s="3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4">
        <v>0</v>
      </c>
      <c r="L46" s="4">
        <v>0</v>
      </c>
      <c r="M46" s="4">
        <v>0.25</v>
      </c>
      <c r="N46" s="4">
        <v>0.75</v>
      </c>
      <c r="O46" s="4">
        <v>0</v>
      </c>
      <c r="P46" s="24">
        <f>(0*1+0*2+1*3+3*4+0*5)/4</f>
        <v>3.75</v>
      </c>
      <c r="Q46" s="3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4">
        <v>0</v>
      </c>
      <c r="L47" s="4">
        <v>0.33300000000000002</v>
      </c>
      <c r="M47" s="4">
        <v>0.33300000000000002</v>
      </c>
      <c r="N47" s="4">
        <v>0</v>
      </c>
      <c r="O47" s="4">
        <v>0.33300000000000002</v>
      </c>
      <c r="P47" s="24">
        <f>(0*1+1*2+1*3+0*4+1*5)/3</f>
        <v>3.3333333333333335</v>
      </c>
      <c r="Q47" s="3"/>
      <c r="R47" s="2"/>
      <c r="S47" s="2"/>
      <c r="T47" s="2"/>
    </row>
    <row r="48" spans="6:20" x14ac:dyDescent="0.25"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36" t="s">
        <v>25</v>
      </c>
      <c r="C66" s="37"/>
      <c r="D66" s="37"/>
      <c r="E66" s="37"/>
      <c r="F66" s="38"/>
    </row>
    <row r="67" spans="2:6" x14ac:dyDescent="0.25">
      <c r="B67" s="5"/>
      <c r="C67" s="6" t="s">
        <v>16</v>
      </c>
      <c r="D67" s="6" t="s">
        <v>17</v>
      </c>
      <c r="E67" s="6" t="s">
        <v>18</v>
      </c>
      <c r="F67" s="7" t="s">
        <v>17</v>
      </c>
    </row>
    <row r="68" spans="2:6" ht="36" customHeight="1" x14ac:dyDescent="0.25">
      <c r="B68" s="8" t="s">
        <v>27</v>
      </c>
      <c r="C68" s="11">
        <v>12</v>
      </c>
      <c r="D68" s="12">
        <f>C68/16</f>
        <v>0.75</v>
      </c>
      <c r="E68" s="11">
        <v>4</v>
      </c>
      <c r="F68" s="13">
        <f>E68/16</f>
        <v>0.25</v>
      </c>
    </row>
    <row r="69" spans="2:6" ht="36" x14ac:dyDescent="0.25">
      <c r="B69" s="9" t="s">
        <v>28</v>
      </c>
      <c r="C69" s="14">
        <v>15</v>
      </c>
      <c r="D69" s="30">
        <f t="shared" ref="D69:D72" si="2">C69/16</f>
        <v>0.9375</v>
      </c>
      <c r="E69" s="14">
        <v>1</v>
      </c>
      <c r="F69" s="31">
        <f t="shared" ref="F69:F72" si="3">E69/16</f>
        <v>6.25E-2</v>
      </c>
    </row>
    <row r="70" spans="2:6" ht="48" x14ac:dyDescent="0.25">
      <c r="B70" s="8" t="s">
        <v>29</v>
      </c>
      <c r="C70" s="11">
        <v>16</v>
      </c>
      <c r="D70" s="28">
        <f t="shared" si="2"/>
        <v>1</v>
      </c>
      <c r="E70" s="11">
        <v>0</v>
      </c>
      <c r="F70" s="29">
        <f t="shared" si="3"/>
        <v>0</v>
      </c>
    </row>
    <row r="71" spans="2:6" ht="48" x14ac:dyDescent="0.25">
      <c r="B71" s="9" t="s">
        <v>30</v>
      </c>
      <c r="C71" s="14">
        <v>16</v>
      </c>
      <c r="D71" s="30">
        <f t="shared" si="2"/>
        <v>1</v>
      </c>
      <c r="E71" s="14">
        <v>0</v>
      </c>
      <c r="F71" s="31">
        <f t="shared" si="3"/>
        <v>0</v>
      </c>
    </row>
    <row r="72" spans="2:6" ht="24" x14ac:dyDescent="0.25">
      <c r="B72" s="10" t="s">
        <v>26</v>
      </c>
      <c r="C72" s="15">
        <v>14</v>
      </c>
      <c r="D72" s="16">
        <f t="shared" si="2"/>
        <v>0.875</v>
      </c>
      <c r="E72" s="15">
        <v>2</v>
      </c>
      <c r="F72" s="17">
        <f t="shared" si="3"/>
        <v>0.125</v>
      </c>
    </row>
    <row r="77" spans="2:6" ht="36" customHeight="1" x14ac:dyDescent="0.25">
      <c r="B77" s="33" t="s">
        <v>31</v>
      </c>
      <c r="C77" s="39"/>
      <c r="D77" s="39"/>
      <c r="E77" s="39"/>
      <c r="F77" s="40"/>
    </row>
    <row r="78" spans="2:6" x14ac:dyDescent="0.25">
      <c r="B78" s="5"/>
      <c r="C78" s="6" t="s">
        <v>16</v>
      </c>
      <c r="D78" s="6" t="s">
        <v>17</v>
      </c>
      <c r="E78" s="6" t="s">
        <v>18</v>
      </c>
      <c r="F78" s="7" t="s">
        <v>17</v>
      </c>
    </row>
    <row r="79" spans="2:6" ht="24" x14ac:dyDescent="0.25">
      <c r="B79" s="8" t="s">
        <v>32</v>
      </c>
      <c r="C79" s="11">
        <v>9</v>
      </c>
      <c r="D79" s="21">
        <f>C79/16</f>
        <v>0.5625</v>
      </c>
      <c r="E79" s="11">
        <v>7</v>
      </c>
      <c r="F79" s="22">
        <f>E79/16</f>
        <v>0.4375</v>
      </c>
    </row>
    <row r="80" spans="2:6" ht="24" x14ac:dyDescent="0.25">
      <c r="B80" s="9" t="s">
        <v>33</v>
      </c>
      <c r="C80" s="14">
        <v>16</v>
      </c>
      <c r="D80" s="30">
        <f t="shared" ref="D80:D87" si="4">C80/16</f>
        <v>1</v>
      </c>
      <c r="E80" s="14">
        <v>0</v>
      </c>
      <c r="F80" s="31">
        <f t="shared" ref="F80:F87" si="5">E80/16</f>
        <v>0</v>
      </c>
    </row>
    <row r="81" spans="2:6" ht="24" x14ac:dyDescent="0.25">
      <c r="B81" s="8" t="s">
        <v>34</v>
      </c>
      <c r="C81" s="11">
        <v>13</v>
      </c>
      <c r="D81" s="28">
        <f t="shared" si="4"/>
        <v>0.8125</v>
      </c>
      <c r="E81" s="11">
        <v>3</v>
      </c>
      <c r="F81" s="29">
        <f t="shared" si="5"/>
        <v>0.1875</v>
      </c>
    </row>
    <row r="82" spans="2:6" ht="24" x14ac:dyDescent="0.25">
      <c r="B82" s="9" t="s">
        <v>35</v>
      </c>
      <c r="C82" s="14">
        <v>10</v>
      </c>
      <c r="D82" s="30">
        <f t="shared" si="4"/>
        <v>0.625</v>
      </c>
      <c r="E82" s="14">
        <v>6</v>
      </c>
      <c r="F82" s="31">
        <f t="shared" si="5"/>
        <v>0.375</v>
      </c>
    </row>
    <row r="83" spans="2:6" ht="72" x14ac:dyDescent="0.25">
      <c r="B83" s="8" t="s">
        <v>36</v>
      </c>
      <c r="C83" s="11">
        <v>16</v>
      </c>
      <c r="D83" s="28">
        <f t="shared" si="4"/>
        <v>1</v>
      </c>
      <c r="E83" s="11">
        <v>0</v>
      </c>
      <c r="F83" s="29">
        <f t="shared" si="5"/>
        <v>0</v>
      </c>
    </row>
    <row r="84" spans="2:6" ht="24" x14ac:dyDescent="0.25">
      <c r="B84" s="9" t="s">
        <v>37</v>
      </c>
      <c r="C84" s="14">
        <v>9</v>
      </c>
      <c r="D84" s="30">
        <f t="shared" si="4"/>
        <v>0.5625</v>
      </c>
      <c r="E84" s="14">
        <v>7</v>
      </c>
      <c r="F84" s="31">
        <f t="shared" si="5"/>
        <v>0.4375</v>
      </c>
    </row>
    <row r="85" spans="2:6" ht="24" x14ac:dyDescent="0.25">
      <c r="B85" s="8" t="s">
        <v>38</v>
      </c>
      <c r="C85" s="11">
        <v>15</v>
      </c>
      <c r="D85" s="28">
        <f t="shared" si="4"/>
        <v>0.9375</v>
      </c>
      <c r="E85" s="11">
        <v>1</v>
      </c>
      <c r="F85" s="29">
        <f t="shared" si="5"/>
        <v>6.25E-2</v>
      </c>
    </row>
    <row r="86" spans="2:6" ht="72" x14ac:dyDescent="0.25">
      <c r="B86" s="9" t="s">
        <v>39</v>
      </c>
      <c r="C86" s="14">
        <v>15</v>
      </c>
      <c r="D86" s="30">
        <f t="shared" si="4"/>
        <v>0.9375</v>
      </c>
      <c r="E86" s="14">
        <v>1</v>
      </c>
      <c r="F86" s="31">
        <f t="shared" si="5"/>
        <v>6.25E-2</v>
      </c>
    </row>
    <row r="87" spans="2:6" ht="24" x14ac:dyDescent="0.25">
      <c r="B87" s="10" t="s">
        <v>40</v>
      </c>
      <c r="C87" s="15">
        <v>13</v>
      </c>
      <c r="D87" s="16">
        <f t="shared" si="4"/>
        <v>0.8125</v>
      </c>
      <c r="E87" s="15">
        <v>3</v>
      </c>
      <c r="F87" s="17">
        <f t="shared" si="5"/>
        <v>0.1875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4:V29"/>
  <sheetViews>
    <sheetView showGridLines="0" workbookViewId="0">
      <selection activeCell="L38" sqref="L38"/>
    </sheetView>
  </sheetViews>
  <sheetFormatPr defaultRowHeight="15" x14ac:dyDescent="0.25"/>
  <sheetData>
    <row r="4" spans="12:22" x14ac:dyDescent="0.25">
      <c r="L4" s="2"/>
      <c r="M4" s="2"/>
      <c r="N4" s="2"/>
      <c r="O4" s="2"/>
      <c r="P4" s="2"/>
      <c r="Q4" s="2"/>
      <c r="R4" s="2"/>
      <c r="S4" s="2"/>
      <c r="T4" s="2"/>
    </row>
    <row r="5" spans="12:22" x14ac:dyDescent="0.25">
      <c r="L5" s="2"/>
      <c r="M5" s="3"/>
      <c r="N5" s="2"/>
      <c r="O5" s="2"/>
      <c r="P5" s="2"/>
      <c r="Q5" s="2"/>
      <c r="R5" s="2"/>
      <c r="S5" s="2"/>
      <c r="T5" s="2"/>
      <c r="U5" s="3"/>
      <c r="V5" s="3"/>
    </row>
    <row r="6" spans="12:22" x14ac:dyDescent="0.25">
      <c r="L6" s="2"/>
      <c r="M6" s="3"/>
      <c r="N6" s="2"/>
      <c r="O6" s="2"/>
      <c r="P6" s="2"/>
      <c r="Q6" s="2"/>
      <c r="R6" s="2"/>
      <c r="S6" s="2"/>
      <c r="T6" s="2"/>
      <c r="U6" s="3"/>
      <c r="V6" s="3"/>
    </row>
    <row r="7" spans="12:22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2"/>
      <c r="U7" s="3"/>
      <c r="V7" s="3"/>
    </row>
    <row r="8" spans="12:22" x14ac:dyDescent="0.25">
      <c r="L8" s="2"/>
      <c r="M8" s="23">
        <v>1</v>
      </c>
      <c r="N8" s="4">
        <v>0</v>
      </c>
      <c r="O8" s="4">
        <v>0.1</v>
      </c>
      <c r="P8" s="4">
        <v>0.2</v>
      </c>
      <c r="Q8" s="4">
        <v>0.7</v>
      </c>
      <c r="R8" s="4">
        <v>0</v>
      </c>
      <c r="S8" s="24">
        <v>3.6</v>
      </c>
      <c r="T8" s="2"/>
      <c r="U8" s="3"/>
      <c r="V8" s="3"/>
    </row>
    <row r="9" spans="12:22" x14ac:dyDescent="0.25">
      <c r="L9" s="2"/>
      <c r="M9" s="3"/>
      <c r="N9" s="2"/>
      <c r="O9" s="2"/>
      <c r="P9" s="2"/>
      <c r="Q9" s="2"/>
      <c r="R9" s="2"/>
      <c r="S9" s="2"/>
      <c r="T9" s="2"/>
      <c r="U9" s="3"/>
      <c r="V9" s="3"/>
    </row>
    <row r="10" spans="12:22" x14ac:dyDescent="0.25">
      <c r="L10" s="2"/>
      <c r="M10" s="3"/>
      <c r="N10" s="2"/>
      <c r="O10" s="2"/>
      <c r="P10" s="2"/>
      <c r="Q10" s="2"/>
      <c r="R10" s="2"/>
      <c r="S10" s="2"/>
      <c r="T10" s="2"/>
      <c r="U10" s="3"/>
      <c r="V10" s="3"/>
    </row>
    <row r="11" spans="12:22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2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2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2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2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2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3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3:22" x14ac:dyDescent="0.25">
      <c r="M21" s="2"/>
      <c r="N21" s="2"/>
      <c r="O21" s="2"/>
      <c r="P21" s="2"/>
      <c r="Q21" s="2"/>
      <c r="R21" s="2"/>
      <c r="S21" s="2"/>
      <c r="T21" s="2"/>
      <c r="U21" s="3"/>
      <c r="V21" s="3"/>
    </row>
    <row r="22" spans="13:22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3"/>
      <c r="V22" s="3"/>
    </row>
    <row r="23" spans="13:22" x14ac:dyDescent="0.25">
      <c r="M23" s="2"/>
      <c r="N23" s="23">
        <v>1</v>
      </c>
      <c r="O23" s="4">
        <v>0</v>
      </c>
      <c r="P23" s="4">
        <v>0</v>
      </c>
      <c r="Q23" s="4">
        <v>0</v>
      </c>
      <c r="R23" s="4">
        <v>1</v>
      </c>
      <c r="S23" s="4">
        <v>0</v>
      </c>
      <c r="T23" s="26">
        <v>4</v>
      </c>
      <c r="U23" s="3"/>
      <c r="V23" s="3"/>
    </row>
    <row r="24" spans="13:22" x14ac:dyDescent="0.25">
      <c r="M24" s="2"/>
      <c r="N24" s="2"/>
      <c r="O24" s="2"/>
      <c r="P24" s="2"/>
      <c r="Q24" s="2"/>
      <c r="R24" s="2"/>
      <c r="S24" s="2"/>
      <c r="T24" s="2"/>
      <c r="U24" s="3"/>
      <c r="V24" s="3"/>
    </row>
    <row r="25" spans="13:22" x14ac:dyDescent="0.25"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O114" sqref="O114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0:24" x14ac:dyDescent="0.25">
      <c r="J8" s="2"/>
      <c r="K8" s="2"/>
      <c r="L8" s="2"/>
      <c r="M8" s="2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2"/>
      <c r="V8" s="2"/>
      <c r="W8" s="2"/>
      <c r="X8" s="2"/>
    </row>
    <row r="9" spans="10:24" x14ac:dyDescent="0.25">
      <c r="J9" s="2"/>
      <c r="K9" s="2"/>
      <c r="L9" s="2"/>
      <c r="M9" s="2"/>
      <c r="N9" s="3">
        <v>4</v>
      </c>
      <c r="O9" s="3">
        <v>0</v>
      </c>
      <c r="P9" s="3">
        <v>0</v>
      </c>
      <c r="Q9" s="3">
        <v>5</v>
      </c>
      <c r="R9" s="3">
        <v>1</v>
      </c>
      <c r="S9" s="3">
        <v>2</v>
      </c>
      <c r="T9" s="3">
        <v>0</v>
      </c>
      <c r="U9" s="2"/>
      <c r="V9" s="2"/>
      <c r="W9" s="2"/>
      <c r="X9" s="2"/>
    </row>
    <row r="10" spans="10:24" x14ac:dyDescent="0.25"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0:24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0:24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0:24" x14ac:dyDescent="0.25"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9" spans="11:21" x14ac:dyDescent="0.25">
      <c r="L19" s="2"/>
      <c r="M19" s="2"/>
      <c r="N19" s="2"/>
      <c r="O19" s="2"/>
      <c r="P19" s="2"/>
      <c r="Q19" s="2"/>
      <c r="R19" s="2"/>
      <c r="S19" s="2"/>
      <c r="T19" s="2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2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2"/>
      <c r="U21" s="3"/>
    </row>
    <row r="22" spans="11:21" ht="16.5" customHeight="1" x14ac:dyDescent="0.25"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1:21" ht="17.25" customHeight="1" x14ac:dyDescent="0.25">
      <c r="K23" s="2"/>
      <c r="L23" s="2"/>
      <c r="M23" s="2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2"/>
      <c r="T23" s="2"/>
      <c r="U23" s="2"/>
    </row>
    <row r="24" spans="11:21" ht="16.5" customHeight="1" x14ac:dyDescent="0.25">
      <c r="K24" s="2"/>
      <c r="L24" s="2"/>
      <c r="M24" s="2"/>
      <c r="N24" s="27">
        <v>2</v>
      </c>
      <c r="O24" s="27">
        <v>1</v>
      </c>
      <c r="P24" s="27">
        <v>1</v>
      </c>
      <c r="Q24" s="27">
        <v>0</v>
      </c>
      <c r="R24" s="27">
        <v>0</v>
      </c>
      <c r="S24" s="2"/>
      <c r="T24" s="2"/>
      <c r="U24" s="2"/>
    </row>
    <row r="25" spans="11:21" x14ac:dyDescent="0.25"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33" t="s">
        <v>52</v>
      </c>
      <c r="C42" s="34"/>
      <c r="D42" s="34"/>
      <c r="E42" s="34"/>
      <c r="F42" s="34"/>
      <c r="G42" s="34"/>
      <c r="H42" s="34"/>
      <c r="I42" s="34"/>
      <c r="J42" s="35"/>
    </row>
    <row r="43" spans="2:10" x14ac:dyDescent="0.25">
      <c r="B43" s="5"/>
      <c r="C43" s="41" t="s">
        <v>16</v>
      </c>
      <c r="D43" s="41"/>
      <c r="E43" s="41" t="s">
        <v>17</v>
      </c>
      <c r="F43" s="41"/>
      <c r="G43" s="42" t="s">
        <v>18</v>
      </c>
      <c r="H43" s="42"/>
      <c r="I43" s="41" t="s">
        <v>17</v>
      </c>
      <c r="J43" s="43"/>
    </row>
    <row r="44" spans="2:10" ht="120" x14ac:dyDescent="0.25">
      <c r="B44" s="8" t="s">
        <v>51</v>
      </c>
      <c r="C44" s="45">
        <v>13</v>
      </c>
      <c r="D44" s="45"/>
      <c r="E44" s="47">
        <v>0.81200000000000006</v>
      </c>
      <c r="F44" s="47"/>
      <c r="G44" s="51">
        <v>3</v>
      </c>
      <c r="H44" s="51"/>
      <c r="I44" s="47">
        <v>0.188</v>
      </c>
      <c r="J44" s="53"/>
    </row>
    <row r="45" spans="2:10" ht="48" x14ac:dyDescent="0.25">
      <c r="B45" s="9" t="s">
        <v>53</v>
      </c>
      <c r="C45" s="44">
        <v>11</v>
      </c>
      <c r="D45" s="44"/>
      <c r="E45" s="48">
        <v>0.68799999999999994</v>
      </c>
      <c r="F45" s="48"/>
      <c r="G45" s="50">
        <v>5</v>
      </c>
      <c r="H45" s="50"/>
      <c r="I45" s="48">
        <v>0.312</v>
      </c>
      <c r="J45" s="54"/>
    </row>
    <row r="46" spans="2:10" ht="24" x14ac:dyDescent="0.25">
      <c r="B46" s="8" t="s">
        <v>54</v>
      </c>
      <c r="C46" s="45">
        <v>12</v>
      </c>
      <c r="D46" s="45"/>
      <c r="E46" s="47">
        <v>0.75</v>
      </c>
      <c r="F46" s="47"/>
      <c r="G46" s="51">
        <v>4</v>
      </c>
      <c r="H46" s="51"/>
      <c r="I46" s="47">
        <v>0.25</v>
      </c>
      <c r="J46" s="53"/>
    </row>
    <row r="47" spans="2:10" ht="24" x14ac:dyDescent="0.25">
      <c r="B47" s="18" t="s">
        <v>55</v>
      </c>
      <c r="C47" s="46">
        <v>13</v>
      </c>
      <c r="D47" s="46"/>
      <c r="E47" s="49">
        <v>0.81200000000000006</v>
      </c>
      <c r="F47" s="49"/>
      <c r="G47" s="52">
        <v>3</v>
      </c>
      <c r="H47" s="52"/>
      <c r="I47" s="49">
        <v>0.188</v>
      </c>
      <c r="J47" s="55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1:22" x14ac:dyDescent="0.25"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1:22" x14ac:dyDescent="0.25">
      <c r="K52" s="2"/>
      <c r="L52" s="2"/>
      <c r="M52" s="2"/>
      <c r="N52" s="3" t="s">
        <v>56</v>
      </c>
      <c r="O52" s="3" t="s">
        <v>57</v>
      </c>
      <c r="P52" s="3" t="s">
        <v>58</v>
      </c>
      <c r="Q52" s="3" t="s">
        <v>59</v>
      </c>
      <c r="R52" s="2"/>
      <c r="S52" s="2"/>
      <c r="T52" s="2"/>
      <c r="U52" s="2"/>
      <c r="V52" s="2"/>
    </row>
    <row r="53" spans="11:22" x14ac:dyDescent="0.25">
      <c r="K53" s="2"/>
      <c r="L53" s="2"/>
      <c r="M53" s="2"/>
      <c r="N53" s="27">
        <v>3</v>
      </c>
      <c r="O53" s="27">
        <v>0</v>
      </c>
      <c r="P53" s="27">
        <v>1</v>
      </c>
      <c r="Q53" s="27">
        <v>8</v>
      </c>
      <c r="R53" s="56"/>
      <c r="S53" s="2"/>
      <c r="T53" s="2"/>
      <c r="U53" s="2"/>
      <c r="V53" s="2"/>
    </row>
    <row r="54" spans="11:22" x14ac:dyDescent="0.25"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2"/>
      <c r="M71" s="2"/>
      <c r="N71" s="2"/>
      <c r="O71" s="2"/>
      <c r="P71" s="2"/>
      <c r="Q71" s="2"/>
      <c r="R71" s="2"/>
      <c r="S71" s="2"/>
      <c r="T71" s="2"/>
    </row>
    <row r="72" spans="12:20" x14ac:dyDescent="0.25">
      <c r="L72" s="2"/>
      <c r="M72" s="2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2"/>
      <c r="T72" s="2"/>
    </row>
    <row r="73" spans="12:20" x14ac:dyDescent="0.25">
      <c r="L73" s="2"/>
      <c r="M73" s="2"/>
      <c r="N73" s="3">
        <v>5</v>
      </c>
      <c r="O73" s="3">
        <v>1</v>
      </c>
      <c r="P73" s="3">
        <v>1</v>
      </c>
      <c r="Q73" s="3">
        <v>0</v>
      </c>
      <c r="R73" s="3">
        <v>1</v>
      </c>
      <c r="S73" s="2"/>
      <c r="T73" s="2"/>
    </row>
    <row r="74" spans="12:20" x14ac:dyDescent="0.25">
      <c r="L74" s="2"/>
      <c r="M74" s="2"/>
      <c r="N74" s="2"/>
      <c r="O74" s="2"/>
      <c r="P74" s="2"/>
      <c r="Q74" s="2"/>
      <c r="R74" s="2"/>
      <c r="S74" s="2"/>
      <c r="T74" s="2"/>
    </row>
    <row r="75" spans="12:20" x14ac:dyDescent="0.25">
      <c r="L75" s="2"/>
      <c r="M75" s="2"/>
      <c r="N75" s="2"/>
      <c r="O75" s="2"/>
      <c r="P75" s="2"/>
      <c r="Q75" s="2"/>
      <c r="R75" s="2"/>
      <c r="S75" s="2"/>
      <c r="T75" s="2"/>
    </row>
    <row r="76" spans="12:20" x14ac:dyDescent="0.25">
      <c r="L76" s="2"/>
      <c r="M76" s="2"/>
      <c r="N76" s="2"/>
      <c r="O76" s="2"/>
      <c r="P76" s="2"/>
      <c r="Q76" s="2"/>
      <c r="R76" s="2"/>
      <c r="S76" s="2"/>
      <c r="T76" s="2"/>
    </row>
    <row r="91" spans="11:20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1:20" x14ac:dyDescent="0.25"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1:20" x14ac:dyDescent="0.25"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1:20" x14ac:dyDescent="0.25">
      <c r="K94" s="2"/>
      <c r="L94" s="2"/>
      <c r="M94" s="2"/>
      <c r="N94" s="3" t="s">
        <v>65</v>
      </c>
      <c r="O94" s="3" t="s">
        <v>66</v>
      </c>
      <c r="P94" s="3" t="s">
        <v>67</v>
      </c>
      <c r="Q94" s="3" t="s">
        <v>68</v>
      </c>
      <c r="R94" s="2"/>
      <c r="S94" s="2"/>
      <c r="T94" s="2"/>
    </row>
    <row r="95" spans="11:20" x14ac:dyDescent="0.25">
      <c r="K95" s="2"/>
      <c r="L95" s="2"/>
      <c r="M95" s="2"/>
      <c r="N95" s="3">
        <v>1</v>
      </c>
      <c r="O95" s="3">
        <v>1</v>
      </c>
      <c r="P95" s="3">
        <v>1</v>
      </c>
      <c r="Q95" s="3">
        <v>9</v>
      </c>
      <c r="R95" s="2"/>
      <c r="S95" s="2"/>
      <c r="T95" s="2"/>
    </row>
    <row r="96" spans="11:20" x14ac:dyDescent="0.25"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1:20" x14ac:dyDescent="0.25"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G45:H45"/>
    <mergeCell ref="G46:H46"/>
    <mergeCell ref="G47:H47"/>
    <mergeCell ref="I44:J44"/>
    <mergeCell ref="I45:J45"/>
    <mergeCell ref="I46:J46"/>
    <mergeCell ref="I47:J47"/>
    <mergeCell ref="G44:H44"/>
    <mergeCell ref="C45:D45"/>
    <mergeCell ref="C46:D46"/>
    <mergeCell ref="C47:D47"/>
    <mergeCell ref="E44:F44"/>
    <mergeCell ref="E45:F45"/>
    <mergeCell ref="E46:F46"/>
    <mergeCell ref="E47:F47"/>
    <mergeCell ref="C44:D44"/>
    <mergeCell ref="C43:D43"/>
    <mergeCell ref="E43:F43"/>
    <mergeCell ref="G43:H43"/>
    <mergeCell ref="I43:J43"/>
    <mergeCell ref="B42:J42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2012-11-30T12:03:13Z</dcterms:modified>
</cp:coreProperties>
</file>