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0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78" i="3" l="1"/>
  <c r="R79" i="3" l="1"/>
  <c r="R81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<sst xmlns="http://schemas.openxmlformats.org/spreadsheetml/2006/main" count="124" uniqueCount="74">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</sst>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3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10" fontId="3" fillId="0" borderId="0" xfId="1" applyNumberFormat="1" applyFont="1"/>
    <xf numFmtId="0" fontId="14" fillId="0" borderId="0" xfId="0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2" fillId="0" borderId="0" xfId="0" applyNumberFormat="1" applyFont="1"/>
    <xf numFmtId="0" fontId="2" fillId="0" borderId="0" xfId="1" applyNumberFormat="1" applyFont="1"/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6074757185181283E-2"/>
                  <c:y val="-6.178861788617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8151600043891701E-2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0.33300000000000002</c:v>
                </c:pt>
                <c:pt idx="1">
                  <c:v>0.33300000000000002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8151272982024188E-2"/>
                  <c:y val="-6.19957749183791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6074757185181283E-2"/>
                  <c:y val="-6.50398822098457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0.33300000000000002</c:v>
                </c:pt>
                <c:pt idx="1">
                  <c:v>0.33300000000000002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5.607443012331377E-2"/>
                  <c:y val="-6.6232891620254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</c:v>
                </c:pt>
                <c:pt idx="1">
                  <c:v>0.33300000000000002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033179445273637E-2"/>
                  <c:y val="-6.33716151334741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0.33300000000000002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33671808"/>
        <c:axId val="33563008"/>
      </c:barChart>
      <c:catAx>
        <c:axId val="33671808"/>
        <c:scaling>
          <c:orientation val="maxMin"/>
        </c:scaling>
        <c:delete val="1"/>
        <c:axPos val="l"/>
        <c:majorTickMark val="out"/>
        <c:minorTickMark val="none"/>
        <c:tickLblPos val="none"/>
        <c:crossAx val="33563008"/>
        <c:crosses val="autoZero"/>
        <c:auto val="1"/>
        <c:lblAlgn val="ctr"/>
        <c:lblOffset val="100"/>
        <c:noMultiLvlLbl val="0"/>
      </c:catAx>
      <c:valAx>
        <c:axId val="3356300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36718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4.5</c:v>
                </c:pt>
                <c:pt idx="1">
                  <c:v>4.25</c:v>
                </c:pt>
                <c:pt idx="2">
                  <c:v>4.333333333333333</c:v>
                </c:pt>
                <c:pt idx="3">
                  <c:v>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86106112"/>
        <c:axId val="86107648"/>
      </c:barChart>
      <c:catAx>
        <c:axId val="861061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6107648"/>
        <c:crosses val="autoZero"/>
        <c:auto val="1"/>
        <c:lblAlgn val="ctr"/>
        <c:lblOffset val="100"/>
        <c:noMultiLvlLbl val="0"/>
      </c:catAx>
      <c:valAx>
        <c:axId val="86107648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861061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4.4526706888911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467220683287165E-3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8.3000000000000004E-2</c:v>
                </c:pt>
                <c:pt idx="1">
                  <c:v>8.3000000000000004E-2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3.139427516158818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0.2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layout>
                <c:manualLayout>
                  <c:x val="3.2482677892410265E-2"/>
                  <c:y val="-4.6997696716481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0.2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9163522149758978E-2"/>
                  <c:y val="-4.6998670620717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0868177488894225E-2"/>
                  <c:y val="-4.6998086278176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4807148413927488E-2"/>
                  <c:y val="-4.6998281059023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0.41699999999999998</c:v>
                </c:pt>
                <c:pt idx="1">
                  <c:v>0.41699999999999998</c:v>
                </c:pt>
                <c:pt idx="2">
                  <c:v>0.4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181189608916614"/>
                  <c:y val="-4.6998086278176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664914461869552"/>
                  <c:y val="-4.94714134759129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2278811408961827E-2"/>
                  <c:y val="-4.6997696716481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0.5</c:v>
                </c:pt>
                <c:pt idx="1">
                  <c:v>0.5</c:v>
                </c:pt>
                <c:pt idx="2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86268160"/>
        <c:axId val="86302720"/>
      </c:barChart>
      <c:catAx>
        <c:axId val="8626816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6302720"/>
        <c:crosses val="autoZero"/>
        <c:auto val="1"/>
        <c:lblAlgn val="ctr"/>
        <c:lblOffset val="100"/>
        <c:noMultiLvlLbl val="0"/>
      </c:catAx>
      <c:valAx>
        <c:axId val="8630272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62681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4.5</c:v>
                </c:pt>
                <c:pt idx="1">
                  <c:v>4.25</c:v>
                </c:pt>
                <c:pt idx="2">
                  <c:v>3.75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32289920"/>
        <c:axId val="32291456"/>
      </c:barChart>
      <c:catAx>
        <c:axId val="322899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291456"/>
        <c:crosses val="autoZero"/>
        <c:auto val="1"/>
        <c:lblAlgn val="ctr"/>
        <c:lblOffset val="100"/>
        <c:noMultiLvlLbl val="0"/>
      </c:catAx>
      <c:valAx>
        <c:axId val="32291456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322899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4114848132"/>
          <c:y val="0.17038196872955327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9966980316133279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0.8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56916901437077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85870080"/>
        <c:axId val="85871616"/>
      </c:barChart>
      <c:catAx>
        <c:axId val="858700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85871616"/>
        <c:crosses val="autoZero"/>
        <c:auto val="1"/>
        <c:lblAlgn val="ctr"/>
        <c:lblOffset val="100"/>
        <c:noMultiLvlLbl val="0"/>
      </c:catAx>
      <c:valAx>
        <c:axId val="8587161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858700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85950848"/>
        <c:axId val="85952384"/>
      </c:barChart>
      <c:catAx>
        <c:axId val="85950848"/>
        <c:scaling>
          <c:orientation val="minMax"/>
        </c:scaling>
        <c:delete val="1"/>
        <c:axPos val="l"/>
        <c:majorTickMark val="out"/>
        <c:minorTickMark val="none"/>
        <c:tickLblPos val="none"/>
        <c:crossAx val="85952384"/>
        <c:crosses val="autoZero"/>
        <c:auto val="1"/>
        <c:lblAlgn val="ctr"/>
        <c:lblOffset val="100"/>
        <c:noMultiLvlLbl val="0"/>
      </c:catAx>
      <c:valAx>
        <c:axId val="85952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85950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86321024"/>
        <c:axId val="86322560"/>
      </c:barChart>
      <c:catAx>
        <c:axId val="86321024"/>
        <c:scaling>
          <c:orientation val="maxMin"/>
        </c:scaling>
        <c:delete val="1"/>
        <c:axPos val="l"/>
        <c:majorTickMark val="out"/>
        <c:minorTickMark val="none"/>
        <c:tickLblPos val="none"/>
        <c:crossAx val="86322560"/>
        <c:crosses val="autoZero"/>
        <c:auto val="1"/>
        <c:lblAlgn val="ctr"/>
        <c:lblOffset val="100"/>
        <c:noMultiLvlLbl val="0"/>
      </c:catAx>
      <c:valAx>
        <c:axId val="8632256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63210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993344"/>
        <c:axId val="85994880"/>
      </c:barChart>
      <c:catAx>
        <c:axId val="85993344"/>
        <c:scaling>
          <c:orientation val="maxMin"/>
        </c:scaling>
        <c:delete val="1"/>
        <c:axPos val="l"/>
        <c:majorTickMark val="out"/>
        <c:minorTickMark val="none"/>
        <c:tickLblPos val="none"/>
        <c:crossAx val="85994880"/>
        <c:crosses val="autoZero"/>
        <c:auto val="1"/>
        <c:lblAlgn val="ctr"/>
        <c:lblOffset val="100"/>
        <c:noMultiLvlLbl val="0"/>
      </c:catAx>
      <c:valAx>
        <c:axId val="8599488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5993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025344"/>
        <c:axId val="86026880"/>
      </c:barChart>
      <c:catAx>
        <c:axId val="86025344"/>
        <c:scaling>
          <c:orientation val="maxMin"/>
        </c:scaling>
        <c:delete val="1"/>
        <c:axPos val="l"/>
        <c:majorTickMark val="out"/>
        <c:minorTickMark val="none"/>
        <c:tickLblPos val="none"/>
        <c:crossAx val="86026880"/>
        <c:crosses val="autoZero"/>
        <c:auto val="1"/>
        <c:lblAlgn val="ctr"/>
        <c:lblOffset val="100"/>
        <c:noMultiLvlLbl val="0"/>
      </c:catAx>
      <c:valAx>
        <c:axId val="8602688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6025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970944"/>
        <c:axId val="87972480"/>
      </c:barChart>
      <c:catAx>
        <c:axId val="87970944"/>
        <c:scaling>
          <c:orientation val="maxMin"/>
        </c:scaling>
        <c:delete val="1"/>
        <c:axPos val="l"/>
        <c:majorTickMark val="out"/>
        <c:minorTickMark val="none"/>
        <c:tickLblPos val="none"/>
        <c:crossAx val="87972480"/>
        <c:crosses val="autoZero"/>
        <c:auto val="1"/>
        <c:lblAlgn val="ctr"/>
        <c:lblOffset val="100"/>
        <c:noMultiLvlLbl val="0"/>
      </c:catAx>
      <c:valAx>
        <c:axId val="8797248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79709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244224"/>
        <c:axId val="88245760"/>
      </c:barChart>
      <c:catAx>
        <c:axId val="88244224"/>
        <c:scaling>
          <c:orientation val="maxMin"/>
        </c:scaling>
        <c:delete val="1"/>
        <c:axPos val="l"/>
        <c:majorTickMark val="out"/>
        <c:minorTickMark val="none"/>
        <c:tickLblPos val="none"/>
        <c:crossAx val="88245760"/>
        <c:crosses val="autoZero"/>
        <c:auto val="1"/>
        <c:lblAlgn val="ctr"/>
        <c:lblOffset val="100"/>
        <c:noMultiLvlLbl val="0"/>
      </c:catAx>
      <c:valAx>
        <c:axId val="8824576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82442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3.5</c:v>
                </c:pt>
                <c:pt idx="1">
                  <c:v>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80022144"/>
        <c:axId val="80023936"/>
      </c:barChart>
      <c:catAx>
        <c:axId val="80022144"/>
        <c:scaling>
          <c:orientation val="maxMin"/>
        </c:scaling>
        <c:delete val="1"/>
        <c:axPos val="l"/>
        <c:majorTickMark val="out"/>
        <c:minorTickMark val="none"/>
        <c:tickLblPos val="none"/>
        <c:crossAx val="80023936"/>
        <c:crosses val="autoZero"/>
        <c:auto val="1"/>
        <c:lblAlgn val="ctr"/>
        <c:lblOffset val="100"/>
        <c:noMultiLvlLbl val="0"/>
      </c:catAx>
      <c:valAx>
        <c:axId val="80023936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800221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80058624"/>
        <c:axId val="80072704"/>
      </c:barChart>
      <c:catAx>
        <c:axId val="8005862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0072704"/>
        <c:crosses val="autoZero"/>
        <c:auto val="1"/>
        <c:lblAlgn val="ctr"/>
        <c:lblOffset val="100"/>
        <c:noMultiLvlLbl val="0"/>
      </c:catAx>
      <c:valAx>
        <c:axId val="80072704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800586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5.1428571428571358E-2"/>
                  <c:y val="-4.6331824873853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</c:v>
                </c:pt>
                <c:pt idx="1">
                  <c:v>0.27300000000000002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7142857142857143E-3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7141357330333705E-3"/>
                  <c:y val="-4.82605019262449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9.0999999999999998E-2</c:v>
                </c:pt>
                <c:pt idx="1">
                  <c:v>9.0999999999999998E-2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3333333333333337E-2"/>
                  <c:y val="-4.8905623727186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6188976377952753E-3"/>
                  <c:y val="-4.81465972915828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428571428571429E-2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0.27300000000000002</c:v>
                </c:pt>
                <c:pt idx="1">
                  <c:v>9.0999999999999998E-2</c:v>
                </c:pt>
                <c:pt idx="2">
                  <c:v>0.111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8095238095238093E-2"/>
                  <c:y val="-4.89054210499007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3333333333333337E-2"/>
                  <c:y val="-4.76107185477280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3523794525684291"/>
                  <c:y val="-5.0834706134149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0.36399999999999999</c:v>
                </c:pt>
                <c:pt idx="1">
                  <c:v>0.27300000000000002</c:v>
                </c:pt>
                <c:pt idx="2">
                  <c:v>0.55600000000000005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2103937007874017E-2"/>
                  <c:y val="-4.89112986911911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2103937007874017E-2"/>
                  <c:y val="-4.8260907280816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9121559805024366E-2"/>
                  <c:y val="-5.12570855979142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0.27300000000000002</c:v>
                </c:pt>
                <c:pt idx="1">
                  <c:v>0.27300000000000002</c:v>
                </c:pt>
                <c:pt idx="2">
                  <c:v>0.33300000000000002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80124544"/>
        <c:axId val="78709120"/>
      </c:barChart>
      <c:catAx>
        <c:axId val="8012454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8709120"/>
        <c:crosses val="autoZero"/>
        <c:auto val="1"/>
        <c:lblAlgn val="ctr"/>
        <c:lblOffset val="100"/>
        <c:noMultiLvlLbl val="0"/>
      </c:catAx>
      <c:valAx>
        <c:axId val="7870912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0124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</c:v>
                </c:pt>
                <c:pt idx="1">
                  <c:v>3</c:v>
                </c:pt>
                <c:pt idx="2">
                  <c:v>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80203776"/>
        <c:axId val="80205312"/>
      </c:barChart>
      <c:catAx>
        <c:axId val="8020377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0205312"/>
        <c:crosses val="autoZero"/>
        <c:auto val="1"/>
        <c:lblAlgn val="ctr"/>
        <c:lblOffset val="100"/>
        <c:noMultiLvlLbl val="0"/>
      </c:catAx>
      <c:valAx>
        <c:axId val="80205312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802037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3640537840571404E-2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5216706067769899E-2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0.16700000000000001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0.16700000000000001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3640661938534278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8384802963459349E-2"/>
                  <c:y val="-4.562328948493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4831878284717956E-2"/>
                  <c:y val="-4.56231228391246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layout>
                <c:manualLayout>
                  <c:x val="2.6792626099042583E-2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0.16700000000000001</c:v>
                </c:pt>
                <c:pt idx="1">
                  <c:v>0.33300000000000002</c:v>
                </c:pt>
                <c:pt idx="2">
                  <c:v>0.16700000000000001</c:v>
                </c:pt>
                <c:pt idx="3">
                  <c:v>0</c:v>
                </c:pt>
                <c:pt idx="4">
                  <c:v>0.16700000000000001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224511829638316"/>
                  <c:y val="-4.35068877212202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7692832722150861E-2"/>
                  <c:y val="-4.38203484863811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1482052332110969"/>
                  <c:y val="-4.3507387658644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4130575876596985"/>
                  <c:y val="-4.5623622776549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1335989029740076"/>
                  <c:y val="-4.4579420142578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0.5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</c:v>
                </c:pt>
                <c:pt idx="4">
                  <c:v>0.5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729584333873171E-2"/>
                  <c:y val="-4.56237894223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8137972115187725E-2"/>
                  <c:y val="-4.5623622776549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8389518686050879E-2"/>
                  <c:y val="-4.56234561307409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9916668217891321E-2"/>
                  <c:y val="-4.562328948493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5719799209496092E-2"/>
                  <c:y val="-4.45792534967706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0.16700000000000001</c:v>
                </c:pt>
                <c:pt idx="1">
                  <c:v>0.33300000000000002</c:v>
                </c:pt>
                <c:pt idx="2">
                  <c:v>0.33300000000000002</c:v>
                </c:pt>
                <c:pt idx="3">
                  <c:v>0.4</c:v>
                </c:pt>
                <c:pt idx="4">
                  <c:v>0.16700000000000001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870400"/>
        <c:axId val="78871936"/>
      </c:barChart>
      <c:catAx>
        <c:axId val="7887040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8871936"/>
        <c:crosses val="autoZero"/>
        <c:auto val="1"/>
        <c:lblAlgn val="ctr"/>
        <c:lblOffset val="100"/>
        <c:noMultiLvlLbl val="0"/>
      </c:catAx>
      <c:valAx>
        <c:axId val="7887193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788704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</c:v>
                </c:pt>
                <c:pt idx="1">
                  <c:v>4</c:v>
                </c:pt>
                <c:pt idx="2">
                  <c:v>4.5</c:v>
                </c:pt>
                <c:pt idx="3">
                  <c:v>4.5</c:v>
                </c:pt>
                <c:pt idx="4">
                  <c:v>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940032"/>
        <c:axId val="78941568"/>
      </c:barChart>
      <c:catAx>
        <c:axId val="7894003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8941568"/>
        <c:crosses val="autoZero"/>
        <c:auto val="1"/>
        <c:lblAlgn val="ctr"/>
        <c:lblOffset val="100"/>
        <c:noMultiLvlLbl val="0"/>
      </c:catAx>
      <c:valAx>
        <c:axId val="78941568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789400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3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0.66666666666666663</c:v>
                </c:pt>
                <c:pt idx="1">
                  <c:v>0.16700000000000001</c:v>
                </c:pt>
                <c:pt idx="2">
                  <c:v>0.16700000000000001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0.16666666666666666</c:v>
                </c:pt>
                <c:pt idx="1">
                  <c:v>0.16700000000000001</c:v>
                </c:pt>
                <c:pt idx="2">
                  <c:v>0.33300000000000002</c:v>
                </c:pt>
                <c:pt idx="3">
                  <c:v>0.33300000000000002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</c:v>
                </c:pt>
                <c:pt idx="1">
                  <c:v>0.16700000000000001</c:v>
                </c:pt>
                <c:pt idx="2">
                  <c:v>0.33300000000000002</c:v>
                </c:pt>
                <c:pt idx="3">
                  <c:v>0.5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0.16666666666666666</c:v>
                </c:pt>
                <c:pt idx="1">
                  <c:v>0.5</c:v>
                </c:pt>
                <c:pt idx="2">
                  <c:v>0.16700000000000001</c:v>
                </c:pt>
                <c:pt idx="3">
                  <c:v>0.16700000000000001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343808"/>
        <c:axId val="80345344"/>
      </c:barChart>
      <c:catAx>
        <c:axId val="803438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80345344"/>
        <c:crosses val="autoZero"/>
        <c:auto val="1"/>
        <c:lblAlgn val="ctr"/>
        <c:lblOffset val="100"/>
        <c:noMultiLvlLbl val="0"/>
      </c:catAx>
      <c:valAx>
        <c:axId val="8034534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03438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layout>
                <c:manualLayout>
                  <c:x val="5.2631571676810098E-3"/>
                  <c:y val="-4.3009982989663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8308465491301908E-2"/>
                  <c:y val="-4.3009213291153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0.14299999999999999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481778770302698E-2"/>
                  <c:y val="-4.10535633192478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4.3589440034612507E-2"/>
                  <c:y val="-4.30085975323466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0827735760776935E-2"/>
                  <c:y val="-4.3008905411750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0.182</c:v>
                </c:pt>
                <c:pt idx="1">
                  <c:v>0</c:v>
                </c:pt>
                <c:pt idx="2">
                  <c:v>0.2</c:v>
                </c:pt>
                <c:pt idx="3">
                  <c:v>0.14299999999999999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9473671850577169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574442385074957"/>
                  <c:y val="-4.3009213291153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3206062549238493"/>
                  <c:y val="-4.105387119865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0701752907618053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0.36399999999999999</c:v>
                </c:pt>
                <c:pt idx="1">
                  <c:v>0.45500000000000002</c:v>
                </c:pt>
                <c:pt idx="2">
                  <c:v>0.5</c:v>
                </c:pt>
                <c:pt idx="3">
                  <c:v>0.42899999999999999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532765363618544"/>
                  <c:y val="-4.3009059351452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4483835545816337"/>
                  <c:y val="-4.3009213291153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9308600730957211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3924013824559617E-2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0.45500000000000002</c:v>
                </c:pt>
                <c:pt idx="1">
                  <c:v>0.54500000000000004</c:v>
                </c:pt>
                <c:pt idx="2">
                  <c:v>0.2</c:v>
                </c:pt>
                <c:pt idx="3">
                  <c:v>0.28599999999999998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86058112"/>
        <c:axId val="86059648"/>
      </c:barChart>
      <c:catAx>
        <c:axId val="860581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6059648"/>
        <c:crosses val="autoZero"/>
        <c:auto val="1"/>
        <c:lblAlgn val="ctr"/>
        <c:lblOffset val="100"/>
        <c:noMultiLvlLbl val="0"/>
      </c:catAx>
      <c:valAx>
        <c:axId val="8605964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6058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2,7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161924</xdr:rowOff>
    </xdr:from>
    <xdr:to>
      <xdr:col>11</xdr:col>
      <xdr:colOff>323850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3,8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V93" sqref="V93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5" t="s">
        <v>69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23" t="s">
        <v>72</v>
      </c>
      <c r="M8" s="4">
        <v>0.33300000000000002</v>
      </c>
      <c r="N8" s="4">
        <v>0.33300000000000002</v>
      </c>
      <c r="O8" s="4">
        <v>0</v>
      </c>
      <c r="P8" s="4">
        <v>0</v>
      </c>
      <c r="Q8" s="4">
        <v>0.33300000000000002</v>
      </c>
      <c r="R8" s="24">
        <f>(1*1+1*2+0*3+0*4+1*5)/3</f>
        <v>2.6666666666666665</v>
      </c>
      <c r="S8" s="3"/>
      <c r="T8" s="2"/>
    </row>
    <row r="9" spans="1:20" x14ac:dyDescent="0.25">
      <c r="K9" s="2"/>
      <c r="L9" s="3" t="s">
        <v>0</v>
      </c>
      <c r="M9" s="4">
        <v>0.33300000000000002</v>
      </c>
      <c r="N9" s="4">
        <v>0.33300000000000002</v>
      </c>
      <c r="O9" s="4">
        <v>0.33300000000000002</v>
      </c>
      <c r="P9" s="4">
        <v>0</v>
      </c>
      <c r="Q9" s="4">
        <v>0</v>
      </c>
      <c r="R9" s="24">
        <f>(1*1+1*2+1*3+0*4+0*5)/3</f>
        <v>2</v>
      </c>
      <c r="S9" s="3"/>
      <c r="T9" s="2"/>
    </row>
    <row r="10" spans="1:20" x14ac:dyDescent="0.25"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23" t="s">
        <v>73</v>
      </c>
      <c r="N31" s="4">
        <v>0</v>
      </c>
      <c r="O31" s="4">
        <v>0.5</v>
      </c>
      <c r="P31" s="4">
        <v>0</v>
      </c>
      <c r="Q31" s="4">
        <v>0</v>
      </c>
      <c r="R31" s="4">
        <v>0.5</v>
      </c>
      <c r="S31" s="24">
        <f>(0*1+1*2+0*3+0*4+1*5)/2</f>
        <v>3.5</v>
      </c>
      <c r="T31" s="2"/>
      <c r="U31" s="2"/>
    </row>
    <row r="32" spans="11:21" x14ac:dyDescent="0.25">
      <c r="K32" s="2"/>
      <c r="L32" s="2"/>
      <c r="M32" s="3" t="s">
        <v>0</v>
      </c>
      <c r="N32" s="4">
        <v>0</v>
      </c>
      <c r="O32" s="4">
        <v>0.5</v>
      </c>
      <c r="P32" s="4">
        <v>0.5</v>
      </c>
      <c r="Q32" s="4">
        <v>0</v>
      </c>
      <c r="R32" s="4">
        <v>0</v>
      </c>
      <c r="S32" s="24">
        <f>(0*1+1*2+1*3+0*4+0*5)/2</f>
        <v>2.5</v>
      </c>
      <c r="T32" s="2"/>
      <c r="U32" s="2"/>
    </row>
    <row r="33" spans="11:21" x14ac:dyDescent="0.25">
      <c r="K33" s="2"/>
      <c r="L33" s="2"/>
      <c r="M33" s="3"/>
      <c r="N33" s="3"/>
      <c r="O33" s="3"/>
      <c r="P33" s="3"/>
      <c r="Q33" s="3"/>
      <c r="R33" s="3"/>
      <c r="S33" s="3"/>
      <c r="T33" s="2"/>
      <c r="U33" s="2"/>
    </row>
    <row r="34" spans="11:21" x14ac:dyDescent="0.25">
      <c r="L34" s="2"/>
      <c r="M34" s="3"/>
      <c r="N34" s="3"/>
      <c r="O34" s="3"/>
      <c r="P34" s="3"/>
      <c r="Q34" s="3"/>
      <c r="R34" s="3"/>
      <c r="S34" s="3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2"/>
      <c r="O43" s="2"/>
      <c r="P43" s="2"/>
      <c r="Q43" s="2"/>
      <c r="R43" s="2"/>
      <c r="S43" s="2"/>
    </row>
    <row r="44" spans="11:21" x14ac:dyDescent="0.25">
      <c r="M44" s="2"/>
      <c r="N44" s="2"/>
      <c r="O44" s="2"/>
      <c r="P44" s="2"/>
      <c r="Q44" s="2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2"/>
      <c r="R45" s="3"/>
      <c r="S45" s="2"/>
    </row>
    <row r="46" spans="11:21" x14ac:dyDescent="0.25">
      <c r="M46" s="2"/>
      <c r="N46" s="3">
        <v>1</v>
      </c>
      <c r="O46" s="25">
        <v>2</v>
      </c>
      <c r="P46" s="25">
        <v>1</v>
      </c>
      <c r="Q46" s="2"/>
      <c r="R46" s="3"/>
      <c r="S46" s="2"/>
    </row>
    <row r="47" spans="11:21" x14ac:dyDescent="0.25">
      <c r="M47" s="2"/>
      <c r="N47" s="3">
        <v>2</v>
      </c>
      <c r="O47" s="25">
        <v>2</v>
      </c>
      <c r="P47" s="25">
        <v>1</v>
      </c>
      <c r="Q47" s="2"/>
      <c r="R47" s="3"/>
      <c r="S47" s="2"/>
    </row>
    <row r="48" spans="11:21" x14ac:dyDescent="0.25">
      <c r="M48" s="2"/>
      <c r="N48" s="3">
        <v>3</v>
      </c>
      <c r="O48" s="25">
        <v>3</v>
      </c>
      <c r="P48" s="25">
        <v>0</v>
      </c>
      <c r="Q48" s="2"/>
      <c r="R48" s="3"/>
      <c r="S48" s="2"/>
    </row>
    <row r="49" spans="13:19" x14ac:dyDescent="0.25">
      <c r="M49" s="2"/>
      <c r="N49" s="3">
        <v>4</v>
      </c>
      <c r="O49" s="25">
        <v>2</v>
      </c>
      <c r="P49" s="25">
        <v>1</v>
      </c>
      <c r="Q49" s="2"/>
      <c r="R49" s="3"/>
      <c r="S49" s="2"/>
    </row>
    <row r="50" spans="13:19" x14ac:dyDescent="0.25">
      <c r="M50" s="2"/>
      <c r="N50" s="3">
        <v>5</v>
      </c>
      <c r="O50" s="25">
        <v>3</v>
      </c>
      <c r="P50" s="25">
        <v>1</v>
      </c>
      <c r="Q50" s="2"/>
      <c r="R50" s="3"/>
      <c r="S50" s="2"/>
    </row>
    <row r="51" spans="13:19" x14ac:dyDescent="0.25">
      <c r="M51" s="2"/>
      <c r="N51" s="3">
        <v>6</v>
      </c>
      <c r="O51" s="25">
        <v>1</v>
      </c>
      <c r="P51" s="25">
        <v>2</v>
      </c>
      <c r="Q51" s="2"/>
      <c r="R51" s="3"/>
      <c r="S51" s="2"/>
    </row>
    <row r="52" spans="13:19" x14ac:dyDescent="0.25">
      <c r="M52" s="2"/>
      <c r="N52" s="3">
        <v>7</v>
      </c>
      <c r="O52" s="25">
        <v>2</v>
      </c>
      <c r="P52" s="25">
        <v>2</v>
      </c>
      <c r="Q52" s="2"/>
      <c r="R52" s="3"/>
      <c r="S52" s="2"/>
    </row>
    <row r="53" spans="13:19" x14ac:dyDescent="0.25">
      <c r="M53" s="2"/>
      <c r="N53" s="3">
        <v>8</v>
      </c>
      <c r="O53" s="25">
        <v>2</v>
      </c>
      <c r="P53" s="25">
        <v>2</v>
      </c>
      <c r="Q53" s="2"/>
      <c r="R53" s="3"/>
      <c r="S53" s="2"/>
    </row>
    <row r="54" spans="13:19" x14ac:dyDescent="0.25">
      <c r="M54" s="2"/>
      <c r="N54" s="3">
        <v>9</v>
      </c>
      <c r="O54" s="25">
        <v>2</v>
      </c>
      <c r="P54" s="25">
        <v>1</v>
      </c>
      <c r="Q54" s="2"/>
      <c r="R54" s="3"/>
      <c r="S54" s="2"/>
    </row>
    <row r="55" spans="13:19" x14ac:dyDescent="0.25">
      <c r="M55" s="2"/>
      <c r="N55" s="2"/>
      <c r="O55" s="2"/>
      <c r="P55" s="2"/>
      <c r="Q55" s="2"/>
      <c r="R55" s="2"/>
      <c r="S55" s="2"/>
    </row>
    <row r="56" spans="13:19" x14ac:dyDescent="0.25">
      <c r="M56" s="2"/>
      <c r="N56" s="2"/>
      <c r="O56" s="2"/>
      <c r="P56" s="2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X76" sqref="X76"/>
    </sheetView>
  </sheetViews>
  <sheetFormatPr defaultRowHeight="15" x14ac:dyDescent="0.25"/>
  <sheetData>
    <row r="2" spans="1:23" ht="27.75" customHeight="1" x14ac:dyDescent="0.35">
      <c r="A2" s="35" t="s">
        <v>70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2"/>
      <c r="W11" s="2"/>
    </row>
    <row r="12" spans="1:23" x14ac:dyDescent="0.25">
      <c r="M12" s="2"/>
      <c r="N12" s="23">
        <v>1</v>
      </c>
      <c r="O12" s="4">
        <v>0</v>
      </c>
      <c r="P12" s="4">
        <v>9.0999999999999998E-2</v>
      </c>
      <c r="Q12" s="4">
        <v>0.27300000000000002</v>
      </c>
      <c r="R12" s="4">
        <v>0.36399999999999999</v>
      </c>
      <c r="S12" s="4">
        <v>0.27300000000000002</v>
      </c>
      <c r="T12" s="24">
        <f>(0*1+1*2+3*3+4*4+3*5)/11</f>
        <v>3.8181818181818183</v>
      </c>
      <c r="U12" s="2"/>
      <c r="V12" s="2"/>
      <c r="W12" s="2"/>
    </row>
    <row r="13" spans="1:23" x14ac:dyDescent="0.25">
      <c r="M13" s="2"/>
      <c r="N13" s="3">
        <v>2</v>
      </c>
      <c r="O13" s="4">
        <v>0.27300000000000002</v>
      </c>
      <c r="P13" s="4">
        <v>9.0999999999999998E-2</v>
      </c>
      <c r="Q13" s="4">
        <v>9.0999999999999998E-2</v>
      </c>
      <c r="R13" s="4">
        <v>0.27300000000000002</v>
      </c>
      <c r="S13" s="4">
        <v>0.27300000000000002</v>
      </c>
      <c r="T13" s="24">
        <f>(3*1+1*2+1*3+3*4+3*5)/11</f>
        <v>3.1818181818181817</v>
      </c>
      <c r="U13" s="2"/>
      <c r="V13" s="2"/>
      <c r="W13" s="2"/>
    </row>
    <row r="14" spans="1:23" x14ac:dyDescent="0.25">
      <c r="M14" s="2"/>
      <c r="N14" s="3">
        <v>3</v>
      </c>
      <c r="O14" s="4">
        <v>0</v>
      </c>
      <c r="P14" s="4">
        <v>0</v>
      </c>
      <c r="Q14" s="4">
        <v>0.111</v>
      </c>
      <c r="R14" s="4">
        <v>0.55600000000000005</v>
      </c>
      <c r="S14" s="4">
        <v>0.33300000000000002</v>
      </c>
      <c r="T14" s="24">
        <f>(0*1+0*2+1*3+5*4+3*5)/9</f>
        <v>4.2222222222222223</v>
      </c>
      <c r="U14" s="2"/>
      <c r="V14" s="2"/>
      <c r="W14" s="2"/>
    </row>
    <row r="15" spans="1:23" x14ac:dyDescent="0.25"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x14ac:dyDescent="0.25">
      <c r="M16" s="2"/>
      <c r="N16" s="3"/>
      <c r="O16" s="3"/>
      <c r="P16" s="3"/>
      <c r="Q16" s="3"/>
      <c r="R16" s="3"/>
      <c r="S16" s="3"/>
      <c r="T16" s="3"/>
      <c r="U16" s="3"/>
      <c r="V16" s="2"/>
      <c r="W16" s="2"/>
    </row>
    <row r="17" spans="13:23" x14ac:dyDescent="0.25"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2"/>
      <c r="O42" s="23">
        <v>1</v>
      </c>
      <c r="P42" s="4">
        <v>0</v>
      </c>
      <c r="Q42" s="4">
        <v>0</v>
      </c>
      <c r="R42" s="4">
        <v>0.25</v>
      </c>
      <c r="S42" s="4">
        <v>0.5</v>
      </c>
      <c r="T42" s="4">
        <v>0.25</v>
      </c>
      <c r="U42" s="24">
        <f>(0*1+0*2+1*3+2*4+1*5)/4</f>
        <v>4</v>
      </c>
      <c r="V42" s="2"/>
      <c r="W42" s="2"/>
    </row>
    <row r="43" spans="13:23" x14ac:dyDescent="0.25">
      <c r="M43" s="2"/>
      <c r="N43" s="2"/>
      <c r="O43" s="3">
        <v>2</v>
      </c>
      <c r="P43" s="4">
        <v>0.25</v>
      </c>
      <c r="Q43" s="4">
        <v>0.25</v>
      </c>
      <c r="R43" s="4">
        <v>0</v>
      </c>
      <c r="S43" s="4">
        <v>0.25</v>
      </c>
      <c r="T43" s="4">
        <v>0.25</v>
      </c>
      <c r="U43" s="24">
        <f>(1*1+1*2+0*3+1*4+1*5)/4</f>
        <v>3</v>
      </c>
      <c r="V43" s="2"/>
      <c r="W43" s="2"/>
    </row>
    <row r="44" spans="13:23" x14ac:dyDescent="0.25">
      <c r="M44" s="2"/>
      <c r="N44" s="2"/>
      <c r="O44" s="3">
        <v>3</v>
      </c>
      <c r="P44" s="4">
        <v>0</v>
      </c>
      <c r="Q44" s="4">
        <v>0</v>
      </c>
      <c r="R44" s="4">
        <v>0</v>
      </c>
      <c r="S44" s="4">
        <v>0.5</v>
      </c>
      <c r="T44" s="4">
        <v>0.5</v>
      </c>
      <c r="U44" s="24">
        <f>(0*1+0*2+0*3+2*4+2*5)/4</f>
        <v>4.5</v>
      </c>
      <c r="V44" s="2"/>
      <c r="W44" s="2"/>
    </row>
    <row r="45" spans="13:23" x14ac:dyDescent="0.25"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R33" sqref="R33"/>
    </sheetView>
  </sheetViews>
  <sheetFormatPr defaultRowHeight="15" x14ac:dyDescent="0.25"/>
  <sheetData>
    <row r="2" spans="1:21" ht="31.5" customHeight="1" x14ac:dyDescent="0.35">
      <c r="A2" s="35" t="s">
        <v>71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1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3"/>
      <c r="U7" s="3"/>
    </row>
    <row r="8" spans="1:21" x14ac:dyDescent="0.25">
      <c r="J8" s="2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5">
      <c r="J9" s="2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5">
      <c r="J10" s="2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  <c r="U10" s="3"/>
    </row>
    <row r="11" spans="1:21" x14ac:dyDescent="0.25">
      <c r="J11" s="2"/>
      <c r="K11" s="3"/>
      <c r="L11" s="3"/>
      <c r="M11" s="23">
        <v>1</v>
      </c>
      <c r="N11" s="4">
        <v>0</v>
      </c>
      <c r="O11" s="4">
        <v>0.16700000000000001</v>
      </c>
      <c r="P11" s="4">
        <v>0.16700000000000001</v>
      </c>
      <c r="Q11" s="4">
        <v>0.5</v>
      </c>
      <c r="R11" s="4">
        <v>0.16700000000000001</v>
      </c>
      <c r="S11" s="24">
        <f>(0*1+1*2+1*3+3*4+1*5)/6</f>
        <v>3.6666666666666665</v>
      </c>
      <c r="T11" s="3"/>
      <c r="U11" s="3"/>
    </row>
    <row r="12" spans="1:21" x14ac:dyDescent="0.25">
      <c r="J12" s="2"/>
      <c r="K12" s="3"/>
      <c r="L12" s="3"/>
      <c r="M12" s="3">
        <v>2</v>
      </c>
      <c r="N12" s="4">
        <v>0</v>
      </c>
      <c r="O12" s="4">
        <v>0</v>
      </c>
      <c r="P12" s="4">
        <v>0.33300000000000002</v>
      </c>
      <c r="Q12" s="4">
        <v>0.33300000000000002</v>
      </c>
      <c r="R12" s="4">
        <v>0.33300000000000002</v>
      </c>
      <c r="S12" s="24">
        <f>(0*1+0*2+2*3+2*4+2*5)/6</f>
        <v>4</v>
      </c>
      <c r="T12" s="3"/>
      <c r="U12" s="3"/>
    </row>
    <row r="13" spans="1:21" x14ac:dyDescent="0.25">
      <c r="J13" s="2"/>
      <c r="K13" s="3"/>
      <c r="L13" s="3"/>
      <c r="M13" s="3">
        <v>3</v>
      </c>
      <c r="N13" s="4">
        <v>0</v>
      </c>
      <c r="O13" s="4">
        <v>0</v>
      </c>
      <c r="P13" s="4">
        <v>0.16700000000000001</v>
      </c>
      <c r="Q13" s="4">
        <v>0.5</v>
      </c>
      <c r="R13" s="4">
        <v>0.33300000000000002</v>
      </c>
      <c r="S13" s="24">
        <f>(0*1+0*2+1*3+3*4+2*5)/6</f>
        <v>4.166666666666667</v>
      </c>
      <c r="T13" s="3"/>
      <c r="U13" s="3"/>
    </row>
    <row r="14" spans="1:21" x14ac:dyDescent="0.25">
      <c r="J14" s="2"/>
      <c r="K14" s="3"/>
      <c r="L14" s="3"/>
      <c r="M14" s="3">
        <v>4</v>
      </c>
      <c r="N14" s="4">
        <v>0</v>
      </c>
      <c r="O14" s="4">
        <v>0</v>
      </c>
      <c r="P14" s="4">
        <v>0</v>
      </c>
      <c r="Q14" s="4">
        <v>0.6</v>
      </c>
      <c r="R14" s="4">
        <v>0.4</v>
      </c>
      <c r="S14" s="24">
        <f>(0*1+0*2+0*3+3*4+2*5)/5</f>
        <v>4.4000000000000004</v>
      </c>
      <c r="T14" s="3"/>
      <c r="U14" s="3"/>
    </row>
    <row r="15" spans="1:21" x14ac:dyDescent="0.25">
      <c r="J15" s="2"/>
      <c r="K15" s="3"/>
      <c r="L15" s="3"/>
      <c r="M15" s="3">
        <v>5</v>
      </c>
      <c r="N15" s="4">
        <v>0</v>
      </c>
      <c r="O15" s="4">
        <v>0.16700000000000001</v>
      </c>
      <c r="P15" s="4">
        <v>0.16700000000000001</v>
      </c>
      <c r="Q15" s="4">
        <v>0.5</v>
      </c>
      <c r="R15" s="4">
        <v>0.16700000000000001</v>
      </c>
      <c r="S15" s="24">
        <f>(0*1+1*2+1*3+3*4+1*5)/6</f>
        <v>3.6666666666666665</v>
      </c>
      <c r="T15" s="3"/>
      <c r="U15" s="3"/>
    </row>
    <row r="16" spans="1:21" x14ac:dyDescent="0.25">
      <c r="J16" s="2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0:20" x14ac:dyDescent="0.25"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0:20" x14ac:dyDescent="0.25"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0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0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0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23">
        <v>1</v>
      </c>
      <c r="Q49" s="4">
        <v>0</v>
      </c>
      <c r="R49" s="4">
        <v>0</v>
      </c>
      <c r="S49" s="4">
        <v>0.5</v>
      </c>
      <c r="T49" s="4">
        <v>0</v>
      </c>
      <c r="U49" s="4">
        <v>0.5</v>
      </c>
      <c r="V49" s="24">
        <f>(0*1+0*2+1*3+0*4+1*5)/2</f>
        <v>4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4">
        <v>0</v>
      </c>
      <c r="R50" s="4">
        <v>0</v>
      </c>
      <c r="S50" s="4">
        <v>0.5</v>
      </c>
      <c r="T50" s="4">
        <v>0</v>
      </c>
      <c r="U50" s="4">
        <v>0.5</v>
      </c>
      <c r="V50" s="24">
        <f>(0*1+0*2+1*3+0*4+1*5)/2</f>
        <v>4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4">
        <v>0</v>
      </c>
      <c r="R51" s="4">
        <v>0</v>
      </c>
      <c r="S51" s="4">
        <v>0</v>
      </c>
      <c r="T51" s="4">
        <v>0.5</v>
      </c>
      <c r="U51" s="4">
        <v>0.5</v>
      </c>
      <c r="V51" s="24">
        <f>(0*1+0*2+0*3+1*4+1*5)/2</f>
        <v>4.5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4">
        <v>0</v>
      </c>
      <c r="R52" s="4">
        <v>0</v>
      </c>
      <c r="S52" s="4">
        <v>0</v>
      </c>
      <c r="T52" s="4">
        <v>0.5</v>
      </c>
      <c r="U52" s="4">
        <v>0.5</v>
      </c>
      <c r="V52" s="24">
        <f>(0*1+0*2+0*3+1*4+1*5)/2</f>
        <v>4.5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4">
        <v>0</v>
      </c>
      <c r="R53" s="4">
        <v>0.5</v>
      </c>
      <c r="S53" s="4">
        <v>0</v>
      </c>
      <c r="T53" s="4">
        <v>0</v>
      </c>
      <c r="U53" s="4">
        <v>0.5</v>
      </c>
      <c r="V53" s="24">
        <f>(0*1+1*2+0*3+0*4+1*5)/2</f>
        <v>3.5</v>
      </c>
      <c r="W53" s="2"/>
      <c r="X53" s="2"/>
      <c r="Y53" s="2"/>
      <c r="Z53" s="3"/>
    </row>
    <row r="54" spans="14:26" x14ac:dyDescent="0.25">
      <c r="N54" s="2"/>
      <c r="O54" s="2"/>
      <c r="P54" s="3"/>
      <c r="Q54" s="3"/>
      <c r="R54" s="3"/>
      <c r="S54" s="3"/>
      <c r="T54" s="3"/>
      <c r="U54" s="3"/>
      <c r="V54" s="3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2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2"/>
      <c r="Y76" s="2"/>
    </row>
    <row r="77" spans="15:25" x14ac:dyDescent="0.25">
      <c r="O77" s="2"/>
      <c r="P77" s="3"/>
      <c r="Q77" s="3" t="s">
        <v>6</v>
      </c>
      <c r="R77" s="4">
        <f>4/R83</f>
        <v>0.66666666666666663</v>
      </c>
      <c r="S77" s="4">
        <v>0.16700000000000001</v>
      </c>
      <c r="T77" s="4">
        <v>0.16700000000000001</v>
      </c>
      <c r="U77" s="4">
        <v>0</v>
      </c>
      <c r="V77" s="4">
        <v>0</v>
      </c>
      <c r="W77" s="2"/>
      <c r="X77" s="2"/>
      <c r="Y77" s="2"/>
    </row>
    <row r="78" spans="15:25" x14ac:dyDescent="0.25">
      <c r="O78" s="2"/>
      <c r="P78" s="3"/>
      <c r="Q78" s="3" t="s">
        <v>7</v>
      </c>
      <c r="R78" s="4">
        <f>1/R83</f>
        <v>0.16666666666666666</v>
      </c>
      <c r="S78" s="4">
        <v>0.16700000000000001</v>
      </c>
      <c r="T78" s="4">
        <v>0.33300000000000002</v>
      </c>
      <c r="U78" s="4">
        <v>0.33300000000000002</v>
      </c>
      <c r="V78" s="4">
        <v>0</v>
      </c>
      <c r="W78" s="2"/>
      <c r="X78" s="2"/>
      <c r="Y78" s="2"/>
    </row>
    <row r="79" spans="15:25" x14ac:dyDescent="0.25">
      <c r="O79" s="2"/>
      <c r="P79" s="3"/>
      <c r="Q79" s="3" t="s">
        <v>8</v>
      </c>
      <c r="R79" s="4">
        <f>0/R83</f>
        <v>0</v>
      </c>
      <c r="S79" s="4">
        <v>0.16700000000000001</v>
      </c>
      <c r="T79" s="4">
        <v>0.33300000000000002</v>
      </c>
      <c r="U79" s="4">
        <v>0.5</v>
      </c>
      <c r="V79" s="4">
        <v>0</v>
      </c>
      <c r="W79" s="2"/>
      <c r="X79" s="2"/>
      <c r="Y79" s="2"/>
    </row>
    <row r="80" spans="15:25" x14ac:dyDescent="0.25">
      <c r="O80" s="2"/>
      <c r="P80" s="3"/>
      <c r="Q80" s="3" t="s">
        <v>9</v>
      </c>
      <c r="R80" s="4">
        <f>1/R83</f>
        <v>0.16666666666666666</v>
      </c>
      <c r="S80" s="4">
        <v>0.5</v>
      </c>
      <c r="T80" s="4">
        <v>0.16700000000000001</v>
      </c>
      <c r="U80" s="4">
        <v>0.16700000000000001</v>
      </c>
      <c r="V80" s="4">
        <v>0</v>
      </c>
      <c r="W80" s="2"/>
      <c r="X80" s="2"/>
      <c r="Y80" s="2"/>
    </row>
    <row r="81" spans="15:25" x14ac:dyDescent="0.25">
      <c r="O81" s="2"/>
      <c r="P81" s="3"/>
      <c r="Q81" s="3" t="s">
        <v>10</v>
      </c>
      <c r="R81" s="4">
        <f>0/R83</f>
        <v>0</v>
      </c>
      <c r="S81" s="4">
        <v>0</v>
      </c>
      <c r="T81" s="4">
        <v>0</v>
      </c>
      <c r="U81" s="4">
        <v>0</v>
      </c>
      <c r="V81" s="4">
        <v>1</v>
      </c>
      <c r="W81" s="2"/>
      <c r="X81" s="2"/>
      <c r="Y81" s="2"/>
    </row>
    <row r="82" spans="15:25" x14ac:dyDescent="0.25">
      <c r="O82" s="2"/>
      <c r="P82" s="3"/>
      <c r="Q82" s="3"/>
      <c r="R82" s="3"/>
      <c r="S82" s="3"/>
      <c r="T82" s="3"/>
      <c r="U82" s="3"/>
      <c r="V82" s="3"/>
      <c r="W82" s="2"/>
      <c r="X82" s="2"/>
      <c r="Y82" s="2"/>
    </row>
    <row r="83" spans="15:25" x14ac:dyDescent="0.25">
      <c r="O83" s="2"/>
      <c r="P83" s="3"/>
      <c r="Q83" s="3"/>
      <c r="R83" s="3">
        <v>6</v>
      </c>
      <c r="S83" s="3"/>
      <c r="T83" s="3"/>
      <c r="U83" s="3"/>
      <c r="V83" s="3"/>
      <c r="W83" s="2"/>
      <c r="X83" s="2"/>
      <c r="Y83" s="2"/>
    </row>
    <row r="84" spans="15:25" x14ac:dyDescent="0.25"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5:25" x14ac:dyDescent="0.25"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Y51"/>
  <sheetViews>
    <sheetView showGridLines="0" workbookViewId="0">
      <selection activeCell="S78" sqref="S78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3:25" x14ac:dyDescent="0.25"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23">
        <v>1</v>
      </c>
      <c r="Q7" s="4">
        <v>0</v>
      </c>
      <c r="R7" s="4">
        <v>0</v>
      </c>
      <c r="S7" s="4">
        <v>0.182</v>
      </c>
      <c r="T7" s="4">
        <v>0.36399999999999999</v>
      </c>
      <c r="U7" s="4">
        <v>0.45500000000000002</v>
      </c>
      <c r="V7" s="24">
        <f>(0*1+0*2+2*3+4*4+5*5)/11</f>
        <v>4.2727272727272725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4">
        <v>0</v>
      </c>
      <c r="R8" s="4">
        <v>0</v>
      </c>
      <c r="S8" s="4">
        <v>0</v>
      </c>
      <c r="T8" s="4">
        <v>0.45500000000000002</v>
      </c>
      <c r="U8" s="4">
        <v>0.54500000000000004</v>
      </c>
      <c r="V8" s="24">
        <f>(0*1+0*2+0*3+5*4+6*5)/11</f>
        <v>4.5454545454545459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4">
        <v>0.1</v>
      </c>
      <c r="R9" s="4">
        <v>0</v>
      </c>
      <c r="S9" s="4">
        <v>0.2</v>
      </c>
      <c r="T9" s="4">
        <v>0.5</v>
      </c>
      <c r="U9" s="4">
        <v>0.2</v>
      </c>
      <c r="V9" s="24">
        <f>(1*1+0*2+2*3+5*4+2*5)/10</f>
        <v>3.7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4">
        <v>0.14299999999999999</v>
      </c>
      <c r="R10" s="4">
        <v>0</v>
      </c>
      <c r="S10" s="4">
        <v>0.14299999999999999</v>
      </c>
      <c r="T10" s="4">
        <v>0.42899999999999999</v>
      </c>
      <c r="U10" s="4">
        <v>0.28599999999999998</v>
      </c>
      <c r="V10" s="24">
        <f>(1*1+0*2+1*3+3*4+2*5)/7</f>
        <v>3.7142857142857144</v>
      </c>
      <c r="W10" s="2"/>
      <c r="X10" s="2"/>
      <c r="Y10" s="2"/>
    </row>
    <row r="11" spans="13:25" x14ac:dyDescent="0.25">
      <c r="M11" s="2"/>
      <c r="N11" s="2"/>
      <c r="O11" s="2"/>
      <c r="P11" s="3"/>
      <c r="Q11" s="3"/>
      <c r="R11" s="3"/>
      <c r="S11" s="3"/>
      <c r="T11" s="3"/>
      <c r="U11" s="3"/>
      <c r="V11" s="3"/>
      <c r="W11" s="2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5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5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5" x14ac:dyDescent="0.25"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5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5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5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2"/>
    </row>
    <row r="44" spans="14:25" x14ac:dyDescent="0.25">
      <c r="N44" s="2"/>
      <c r="O44" s="2"/>
      <c r="P44" s="2"/>
      <c r="Q44" s="23">
        <v>1</v>
      </c>
      <c r="R44" s="4">
        <v>0</v>
      </c>
      <c r="S44" s="4">
        <v>0</v>
      </c>
      <c r="T44" s="4">
        <v>0</v>
      </c>
      <c r="U44" s="4">
        <v>0.5</v>
      </c>
      <c r="V44" s="4">
        <v>0.5</v>
      </c>
      <c r="W44" s="24">
        <f>(0*1+0*2+0*3+2*4+2*5)/4</f>
        <v>4.5</v>
      </c>
      <c r="X44" s="2"/>
      <c r="Y44" s="2"/>
    </row>
    <row r="45" spans="14:25" x14ac:dyDescent="0.25">
      <c r="N45" s="2"/>
      <c r="O45" s="2"/>
      <c r="P45" s="2"/>
      <c r="Q45" s="3">
        <v>2</v>
      </c>
      <c r="R45" s="4">
        <v>0</v>
      </c>
      <c r="S45" s="4">
        <v>0</v>
      </c>
      <c r="T45" s="4">
        <v>0</v>
      </c>
      <c r="U45" s="4">
        <v>0.75</v>
      </c>
      <c r="V45" s="4">
        <v>0.25</v>
      </c>
      <c r="W45" s="24">
        <f>(0*1+0*2+0*3+3*4+1*5)/4</f>
        <v>4.25</v>
      </c>
      <c r="X45" s="2"/>
      <c r="Y45" s="2"/>
    </row>
    <row r="46" spans="14:25" x14ac:dyDescent="0.25">
      <c r="N46" s="2"/>
      <c r="O46" s="2"/>
      <c r="P46" s="2"/>
      <c r="Q46" s="3">
        <v>3</v>
      </c>
      <c r="R46" s="4">
        <v>0</v>
      </c>
      <c r="S46" s="4">
        <v>0</v>
      </c>
      <c r="T46" s="4">
        <v>0</v>
      </c>
      <c r="U46" s="4">
        <v>0.66700000000000004</v>
      </c>
      <c r="V46" s="4">
        <v>0.33300000000000002</v>
      </c>
      <c r="W46" s="24">
        <f>(0*1+0*2+0*3+2*4+1*5)/3</f>
        <v>4.333333333333333</v>
      </c>
      <c r="X46" s="2"/>
      <c r="Y46" s="2"/>
    </row>
    <row r="47" spans="14:25" x14ac:dyDescent="0.25">
      <c r="N47" s="2"/>
      <c r="O47" s="2"/>
      <c r="P47" s="2"/>
      <c r="Q47" s="3">
        <v>4</v>
      </c>
      <c r="R47" s="4">
        <v>0</v>
      </c>
      <c r="S47" s="4">
        <v>0</v>
      </c>
      <c r="T47" s="4">
        <v>0</v>
      </c>
      <c r="U47" s="4">
        <v>0.5</v>
      </c>
      <c r="V47" s="4">
        <v>0.5</v>
      </c>
      <c r="W47" s="24">
        <f>(0*1+0*2+0*3+1*4+1*5)/2</f>
        <v>4.5</v>
      </c>
      <c r="X47" s="2"/>
      <c r="Y47" s="2"/>
    </row>
    <row r="48" spans="14:25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4:25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4:25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</row>
    <row r="51" spans="14:25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Y104" sqref="Y104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6" t="s">
        <v>19</v>
      </c>
      <c r="C4" s="37"/>
      <c r="D4" s="37"/>
      <c r="E4" s="37"/>
      <c r="F4" s="38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7</v>
      </c>
      <c r="D6" s="12">
        <v>0.38900000000000001</v>
      </c>
      <c r="E6" s="11">
        <v>11</v>
      </c>
      <c r="F6" s="13">
        <v>0.61099999999999999</v>
      </c>
    </row>
    <row r="7" spans="2:18" ht="24" x14ac:dyDescent="0.25">
      <c r="B7" s="9" t="s">
        <v>22</v>
      </c>
      <c r="C7" s="14">
        <v>7</v>
      </c>
      <c r="D7" s="28">
        <v>0.38900000000000001</v>
      </c>
      <c r="E7" s="14">
        <v>11</v>
      </c>
      <c r="F7" s="29">
        <v>0.61099999999999999</v>
      </c>
    </row>
    <row r="8" spans="2:18" ht="24" x14ac:dyDescent="0.25">
      <c r="B8" s="8" t="s">
        <v>23</v>
      </c>
      <c r="C8" s="11">
        <v>10</v>
      </c>
      <c r="D8" s="26">
        <v>0.55600000000000005</v>
      </c>
      <c r="E8" s="11">
        <v>8</v>
      </c>
      <c r="F8" s="27">
        <v>0.44400000000000001</v>
      </c>
    </row>
    <row r="9" spans="2:18" ht="48" x14ac:dyDescent="0.25">
      <c r="B9" s="9" t="s">
        <v>24</v>
      </c>
      <c r="C9" s="14">
        <v>18</v>
      </c>
      <c r="D9" s="28">
        <v>1</v>
      </c>
      <c r="E9" s="14">
        <v>0</v>
      </c>
      <c r="F9" s="29">
        <v>0</v>
      </c>
    </row>
    <row r="10" spans="2:18" ht="24" x14ac:dyDescent="0.25">
      <c r="B10" s="10" t="s">
        <v>26</v>
      </c>
      <c r="C10" s="15">
        <v>17</v>
      </c>
      <c r="D10" s="16">
        <v>0.94399999999999995</v>
      </c>
      <c r="E10" s="15">
        <v>1</v>
      </c>
      <c r="F10" s="17">
        <v>5.6000000000000001E-2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3"/>
      <c r="J15" s="3"/>
      <c r="K15" s="3"/>
      <c r="L15" s="3"/>
      <c r="M15" s="3"/>
      <c r="N15" s="3"/>
      <c r="O15" s="3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2"/>
      <c r="Q17" s="2"/>
      <c r="R17" s="2"/>
    </row>
    <row r="18" spans="7:18" x14ac:dyDescent="0.25">
      <c r="G18" s="2"/>
      <c r="H18" s="2"/>
      <c r="I18" s="23">
        <v>1</v>
      </c>
      <c r="J18" s="4">
        <v>8.3000000000000004E-2</v>
      </c>
      <c r="K18" s="4">
        <v>0</v>
      </c>
      <c r="L18" s="4">
        <v>0</v>
      </c>
      <c r="M18" s="4">
        <v>0.41699999999999998</v>
      </c>
      <c r="N18" s="4">
        <v>0.5</v>
      </c>
      <c r="O18" s="24">
        <f>(1*1+0*2+0*3+5*4+6*5)/12</f>
        <v>4.25</v>
      </c>
      <c r="P18" s="2"/>
      <c r="Q18" s="2"/>
      <c r="R18" s="2"/>
    </row>
    <row r="19" spans="7:18" x14ac:dyDescent="0.25">
      <c r="G19" s="2"/>
      <c r="H19" s="2"/>
      <c r="I19" s="3">
        <v>2</v>
      </c>
      <c r="J19" s="4">
        <v>8.3000000000000004E-2</v>
      </c>
      <c r="K19" s="4">
        <v>0</v>
      </c>
      <c r="L19" s="4">
        <v>0</v>
      </c>
      <c r="M19" s="4">
        <v>0.41699999999999998</v>
      </c>
      <c r="N19" s="4">
        <v>0.5</v>
      </c>
      <c r="O19" s="24">
        <f>(1*1+0*2+0*3+5*4+6*5)/12</f>
        <v>4.25</v>
      </c>
      <c r="P19" s="2"/>
      <c r="Q19" s="2"/>
      <c r="R19" s="2"/>
    </row>
    <row r="20" spans="7:18" x14ac:dyDescent="0.25">
      <c r="G20" s="2"/>
      <c r="H20" s="2"/>
      <c r="I20" s="3">
        <v>3</v>
      </c>
      <c r="J20" s="4">
        <v>0</v>
      </c>
      <c r="K20" s="4">
        <v>0.2</v>
      </c>
      <c r="L20" s="4">
        <v>0.2</v>
      </c>
      <c r="M20" s="4">
        <v>0.4</v>
      </c>
      <c r="N20" s="4">
        <v>0.2</v>
      </c>
      <c r="O20" s="24">
        <f>(0*1+2*2+2*3+4*4+2*5)/10</f>
        <v>3.6</v>
      </c>
      <c r="P20" s="2"/>
      <c r="Q20" s="2"/>
      <c r="R20" s="2"/>
    </row>
    <row r="21" spans="7:18" x14ac:dyDescent="0.25"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7:18" x14ac:dyDescent="0.25">
      <c r="G22" s="2"/>
      <c r="H22" s="2"/>
      <c r="I22" s="3"/>
      <c r="J22" s="3"/>
      <c r="K22" s="3"/>
      <c r="L22" s="3"/>
      <c r="M22" s="3"/>
      <c r="N22" s="3"/>
      <c r="O22" s="3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3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3"/>
      <c r="J45" s="23">
        <v>1</v>
      </c>
      <c r="K45" s="4">
        <v>0</v>
      </c>
      <c r="L45" s="4">
        <v>0</v>
      </c>
      <c r="M45" s="4">
        <v>0</v>
      </c>
      <c r="N45" s="4">
        <v>0.5</v>
      </c>
      <c r="O45" s="4">
        <v>0.5</v>
      </c>
      <c r="P45" s="24">
        <f>(0*1+0*2+0*3+2*4+2*5)/4</f>
        <v>4.5</v>
      </c>
      <c r="Q45" s="2"/>
      <c r="R45" s="2"/>
      <c r="S45" s="2"/>
      <c r="T45" s="2"/>
    </row>
    <row r="46" spans="6:20" x14ac:dyDescent="0.25">
      <c r="F46" s="2"/>
      <c r="G46" s="2"/>
      <c r="H46" s="2"/>
      <c r="I46" s="3"/>
      <c r="J46" s="3">
        <v>2</v>
      </c>
      <c r="K46" s="4">
        <v>0</v>
      </c>
      <c r="L46" s="4">
        <v>0</v>
      </c>
      <c r="M46" s="4">
        <v>0</v>
      </c>
      <c r="N46" s="4">
        <v>0.75</v>
      </c>
      <c r="O46" s="4">
        <v>0.25</v>
      </c>
      <c r="P46" s="24">
        <f>(0*1+0*2+0*3+3*4+1*5)/4</f>
        <v>4.25</v>
      </c>
      <c r="Q46" s="2"/>
      <c r="R46" s="2"/>
      <c r="S46" s="2"/>
      <c r="T46" s="2"/>
    </row>
    <row r="47" spans="6:20" x14ac:dyDescent="0.25">
      <c r="F47" s="2"/>
      <c r="G47" s="2"/>
      <c r="H47" s="2"/>
      <c r="I47" s="3"/>
      <c r="J47" s="3">
        <v>3</v>
      </c>
      <c r="K47" s="4">
        <v>0</v>
      </c>
      <c r="L47" s="4">
        <v>0.25</v>
      </c>
      <c r="M47" s="4">
        <v>0</v>
      </c>
      <c r="N47" s="4">
        <v>0.5</v>
      </c>
      <c r="O47" s="4">
        <v>0.25</v>
      </c>
      <c r="P47" s="24">
        <f>(0*1+1*2+0*3+2*4+1*5)/4</f>
        <v>3.75</v>
      </c>
      <c r="Q47" s="2"/>
      <c r="R47" s="2"/>
      <c r="S47" s="2"/>
      <c r="T47" s="2"/>
    </row>
    <row r="48" spans="6:20" x14ac:dyDescent="0.25">
      <c r="F48" s="2"/>
      <c r="G48" s="2"/>
      <c r="H48" s="2"/>
      <c r="I48" s="3"/>
      <c r="J48" s="3"/>
      <c r="K48" s="3"/>
      <c r="L48" s="3"/>
      <c r="M48" s="3"/>
      <c r="N48" s="3"/>
      <c r="O48" s="3"/>
      <c r="P48" s="3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3"/>
      <c r="K49" s="3"/>
      <c r="L49" s="3"/>
      <c r="M49" s="3"/>
      <c r="N49" s="3"/>
      <c r="O49" s="3"/>
      <c r="P49" s="3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9" t="s">
        <v>25</v>
      </c>
      <c r="C66" s="40"/>
      <c r="D66" s="40"/>
      <c r="E66" s="40"/>
      <c r="F66" s="41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11">
        <v>13</v>
      </c>
      <c r="D68" s="12">
        <v>0.72199999999999998</v>
      </c>
      <c r="E68" s="11">
        <v>5</v>
      </c>
      <c r="F68" s="13">
        <v>0.27800000000000002</v>
      </c>
    </row>
    <row r="69" spans="2:6" ht="36" x14ac:dyDescent="0.25">
      <c r="B69" s="9" t="s">
        <v>28</v>
      </c>
      <c r="C69" s="14">
        <v>17</v>
      </c>
      <c r="D69" s="28">
        <v>0.94399999999999995</v>
      </c>
      <c r="E69" s="14">
        <v>1</v>
      </c>
      <c r="F69" s="29">
        <v>5.6000000000000001E-2</v>
      </c>
    </row>
    <row r="70" spans="2:6" ht="48" x14ac:dyDescent="0.25">
      <c r="B70" s="8" t="s">
        <v>29</v>
      </c>
      <c r="C70" s="11">
        <v>14</v>
      </c>
      <c r="D70" s="26">
        <v>0.77800000000000002</v>
      </c>
      <c r="E70" s="11">
        <v>4</v>
      </c>
      <c r="F70" s="27">
        <v>0.222</v>
      </c>
    </row>
    <row r="71" spans="2:6" ht="48" x14ac:dyDescent="0.25">
      <c r="B71" s="9" t="s">
        <v>30</v>
      </c>
      <c r="C71" s="14">
        <v>18</v>
      </c>
      <c r="D71" s="28">
        <v>1</v>
      </c>
      <c r="E71" s="14">
        <v>0</v>
      </c>
      <c r="F71" s="29">
        <v>0</v>
      </c>
    </row>
    <row r="72" spans="2:6" ht="24" x14ac:dyDescent="0.25">
      <c r="B72" s="10" t="s">
        <v>26</v>
      </c>
      <c r="C72" s="15">
        <v>17</v>
      </c>
      <c r="D72" s="16">
        <v>0.94399999999999995</v>
      </c>
      <c r="E72" s="15">
        <v>1</v>
      </c>
      <c r="F72" s="17">
        <v>5.6000000000000001E-2</v>
      </c>
    </row>
    <row r="77" spans="2:6" ht="36" customHeight="1" x14ac:dyDescent="0.25">
      <c r="B77" s="36" t="s">
        <v>31</v>
      </c>
      <c r="C77" s="42"/>
      <c r="D77" s="42"/>
      <c r="E77" s="42"/>
      <c r="F77" s="43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30">
        <v>9</v>
      </c>
      <c r="D79" s="21">
        <v>0.5</v>
      </c>
      <c r="E79" s="30">
        <v>9</v>
      </c>
      <c r="F79" s="22">
        <v>0.5</v>
      </c>
    </row>
    <row r="80" spans="2:6" ht="24" x14ac:dyDescent="0.25">
      <c r="B80" s="9" t="s">
        <v>33</v>
      </c>
      <c r="C80" s="31">
        <v>17</v>
      </c>
      <c r="D80" s="28">
        <v>0.94399999999999995</v>
      </c>
      <c r="E80" s="31">
        <v>1</v>
      </c>
      <c r="F80" s="29">
        <v>5.6000000000000001E-2</v>
      </c>
    </row>
    <row r="81" spans="2:6" ht="24" x14ac:dyDescent="0.25">
      <c r="B81" s="8" t="s">
        <v>34</v>
      </c>
      <c r="C81" s="30">
        <v>18</v>
      </c>
      <c r="D81" s="26">
        <v>1</v>
      </c>
      <c r="E81" s="30">
        <v>0</v>
      </c>
      <c r="F81" s="27">
        <v>0</v>
      </c>
    </row>
    <row r="82" spans="2:6" ht="24" x14ac:dyDescent="0.25">
      <c r="B82" s="9" t="s">
        <v>35</v>
      </c>
      <c r="C82" s="31">
        <v>13</v>
      </c>
      <c r="D82" s="28">
        <v>0.72199999999999998</v>
      </c>
      <c r="E82" s="31">
        <v>5</v>
      </c>
      <c r="F82" s="29">
        <v>0.27800000000000002</v>
      </c>
    </row>
    <row r="83" spans="2:6" ht="72" x14ac:dyDescent="0.25">
      <c r="B83" s="8" t="s">
        <v>36</v>
      </c>
      <c r="C83" s="30">
        <v>18</v>
      </c>
      <c r="D83" s="26">
        <v>1</v>
      </c>
      <c r="E83" s="30">
        <v>0</v>
      </c>
      <c r="F83" s="27">
        <v>0</v>
      </c>
    </row>
    <row r="84" spans="2:6" ht="24" x14ac:dyDescent="0.25">
      <c r="B84" s="9" t="s">
        <v>37</v>
      </c>
      <c r="C84" s="31">
        <v>13</v>
      </c>
      <c r="D84" s="28">
        <v>0.72199999999999998</v>
      </c>
      <c r="E84" s="31">
        <v>5</v>
      </c>
      <c r="F84" s="29">
        <v>0.27800000000000002</v>
      </c>
    </row>
    <row r="85" spans="2:6" ht="24" x14ac:dyDescent="0.25">
      <c r="B85" s="8" t="s">
        <v>38</v>
      </c>
      <c r="C85" s="30">
        <v>17</v>
      </c>
      <c r="D85" s="26">
        <v>0.94399999999999995</v>
      </c>
      <c r="E85" s="30">
        <v>1</v>
      </c>
      <c r="F85" s="27">
        <v>5.6000000000000001E-2</v>
      </c>
    </row>
    <row r="86" spans="2:6" ht="72" x14ac:dyDescent="0.25">
      <c r="B86" s="9" t="s">
        <v>39</v>
      </c>
      <c r="C86" s="31">
        <v>17</v>
      </c>
      <c r="D86" s="28">
        <v>0.94399999999999995</v>
      </c>
      <c r="E86" s="31">
        <v>1</v>
      </c>
      <c r="F86" s="29">
        <v>5.6000000000000001E-2</v>
      </c>
    </row>
    <row r="87" spans="2:6" ht="24" x14ac:dyDescent="0.25">
      <c r="B87" s="10" t="s">
        <v>40</v>
      </c>
      <c r="C87" s="32">
        <v>17</v>
      </c>
      <c r="D87" s="16">
        <v>0.94399999999999995</v>
      </c>
      <c r="E87" s="32">
        <v>1</v>
      </c>
      <c r="F87" s="17">
        <v>5.6000000000000001E-2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V29"/>
  <sheetViews>
    <sheetView showGridLines="0" workbookViewId="0">
      <selection activeCell="P30" sqref="P30"/>
    </sheetView>
  </sheetViews>
  <sheetFormatPr defaultRowHeight="15" x14ac:dyDescent="0.25"/>
  <sheetData>
    <row r="3" spans="12:22" x14ac:dyDescent="0.25">
      <c r="M3" s="2"/>
      <c r="N3" s="2"/>
      <c r="O3" s="2"/>
      <c r="P3" s="2"/>
      <c r="Q3" s="2"/>
      <c r="R3" s="2"/>
      <c r="S3" s="2"/>
    </row>
    <row r="4" spans="12:22" x14ac:dyDescent="0.25">
      <c r="L4" s="2"/>
      <c r="M4" s="2"/>
      <c r="N4" s="2"/>
      <c r="O4" s="2"/>
      <c r="P4" s="2"/>
      <c r="Q4" s="2"/>
      <c r="R4" s="2"/>
      <c r="S4" s="2"/>
      <c r="T4" s="2"/>
    </row>
    <row r="5" spans="12:22" x14ac:dyDescent="0.25">
      <c r="L5" s="2"/>
      <c r="M5" s="2"/>
      <c r="N5" s="2"/>
      <c r="O5" s="2"/>
      <c r="P5" s="2"/>
      <c r="Q5" s="2"/>
      <c r="R5" s="2"/>
      <c r="S5" s="2"/>
      <c r="T5" s="3"/>
      <c r="U5" s="3"/>
      <c r="V5" s="3"/>
    </row>
    <row r="6" spans="12:22" x14ac:dyDescent="0.25">
      <c r="L6" s="2"/>
      <c r="M6" s="3"/>
      <c r="N6" s="3"/>
      <c r="O6" s="3"/>
      <c r="P6" s="3"/>
      <c r="Q6" s="3"/>
      <c r="R6" s="3"/>
      <c r="S6" s="3"/>
      <c r="T6" s="3"/>
      <c r="U6" s="3"/>
      <c r="V6" s="3"/>
    </row>
    <row r="7" spans="12:22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3"/>
      <c r="V7" s="3"/>
    </row>
    <row r="8" spans="12:22" x14ac:dyDescent="0.25">
      <c r="L8" s="2"/>
      <c r="M8" s="23">
        <v>1</v>
      </c>
      <c r="N8" s="4">
        <v>0</v>
      </c>
      <c r="O8" s="4">
        <v>0</v>
      </c>
      <c r="P8" s="4">
        <v>0</v>
      </c>
      <c r="Q8" s="4">
        <v>0.8</v>
      </c>
      <c r="R8" s="4">
        <v>0.2</v>
      </c>
      <c r="S8" s="24">
        <v>4.2</v>
      </c>
      <c r="T8" s="3"/>
      <c r="U8" s="3"/>
      <c r="V8" s="3"/>
    </row>
    <row r="9" spans="12:22" x14ac:dyDescent="0.25">
      <c r="L9" s="2"/>
      <c r="M9" s="3"/>
      <c r="N9" s="3"/>
      <c r="O9" s="3"/>
      <c r="P9" s="3"/>
      <c r="Q9" s="3"/>
      <c r="R9" s="3"/>
      <c r="S9" s="3"/>
      <c r="T9" s="3"/>
      <c r="U9" s="3"/>
      <c r="V9" s="3"/>
    </row>
    <row r="10" spans="12:22" x14ac:dyDescent="0.25">
      <c r="L10" s="2"/>
      <c r="M10" s="2"/>
      <c r="N10" s="2"/>
      <c r="O10" s="2"/>
      <c r="P10" s="2"/>
      <c r="Q10" s="2"/>
      <c r="R10" s="2"/>
      <c r="S10" s="2"/>
      <c r="T10" s="3"/>
      <c r="U10" s="3"/>
      <c r="V10" s="3"/>
    </row>
    <row r="11" spans="12:22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2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2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2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2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2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3"/>
      <c r="N19" s="2"/>
      <c r="O19" s="2"/>
      <c r="P19" s="2"/>
      <c r="Q19" s="2"/>
      <c r="R19" s="2"/>
      <c r="S19" s="2"/>
      <c r="T19" s="2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34"/>
      <c r="N21" s="3"/>
      <c r="O21" s="3"/>
      <c r="P21" s="3"/>
      <c r="Q21" s="3"/>
      <c r="R21" s="3"/>
      <c r="S21" s="3"/>
      <c r="T21" s="3"/>
      <c r="U21" s="3"/>
      <c r="V21" s="3"/>
    </row>
    <row r="22" spans="13:22" x14ac:dyDescent="0.25">
      <c r="M22" s="34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34"/>
      <c r="N23" s="23">
        <v>1</v>
      </c>
      <c r="O23" s="4">
        <v>0</v>
      </c>
      <c r="P23" s="4">
        <v>0</v>
      </c>
      <c r="Q23" s="4">
        <v>0</v>
      </c>
      <c r="R23" s="4">
        <v>1</v>
      </c>
      <c r="S23" s="4">
        <v>0</v>
      </c>
      <c r="T23" s="59">
        <v>4</v>
      </c>
      <c r="U23" s="3"/>
      <c r="V23" s="3"/>
    </row>
    <row r="24" spans="13:22" x14ac:dyDescent="0.25">
      <c r="M24" s="34"/>
      <c r="N24" s="3"/>
      <c r="O24" s="3"/>
      <c r="P24" s="3"/>
      <c r="Q24" s="3"/>
      <c r="R24" s="3"/>
      <c r="S24" s="3"/>
      <c r="T24" s="3"/>
      <c r="U24" s="3"/>
      <c r="V24" s="3"/>
    </row>
    <row r="25" spans="13:22" x14ac:dyDescent="0.25">
      <c r="M25" s="2"/>
      <c r="N25" s="3"/>
      <c r="O25" s="3"/>
      <c r="P25" s="3"/>
      <c r="Q25" s="3"/>
      <c r="R25" s="3"/>
      <c r="S25" s="3"/>
      <c r="T25" s="3"/>
      <c r="U25" s="3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W104" sqref="W104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3"/>
      <c r="N7" s="3"/>
      <c r="O7" s="3"/>
      <c r="P7" s="3"/>
      <c r="Q7" s="3"/>
      <c r="R7" s="3"/>
      <c r="S7" s="3"/>
      <c r="T7" s="3"/>
      <c r="U7" s="2"/>
      <c r="V7" s="2"/>
      <c r="W7" s="2"/>
      <c r="X7" s="2"/>
    </row>
    <row r="8" spans="10:24" x14ac:dyDescent="0.25">
      <c r="J8" s="2"/>
      <c r="K8" s="2"/>
      <c r="L8" s="2"/>
      <c r="M8" s="3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2"/>
      <c r="W8" s="2"/>
      <c r="X8" s="2"/>
    </row>
    <row r="9" spans="10:24" x14ac:dyDescent="0.25">
      <c r="J9" s="2"/>
      <c r="K9" s="2"/>
      <c r="L9" s="2"/>
      <c r="M9" s="3"/>
      <c r="N9" s="3">
        <v>4</v>
      </c>
      <c r="O9" s="3">
        <v>0</v>
      </c>
      <c r="P9" s="3">
        <v>0</v>
      </c>
      <c r="Q9" s="3">
        <v>2</v>
      </c>
      <c r="R9" s="3">
        <v>0</v>
      </c>
      <c r="S9" s="3">
        <v>0</v>
      </c>
      <c r="T9" s="3">
        <v>5</v>
      </c>
      <c r="U9" s="2"/>
      <c r="V9" s="2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0:24" x14ac:dyDescent="0.25">
      <c r="J11" s="2"/>
      <c r="K11" s="2"/>
      <c r="L11" s="2"/>
      <c r="M11" s="3"/>
      <c r="N11" s="3"/>
      <c r="O11" s="3"/>
      <c r="P11" s="3"/>
      <c r="Q11" s="3"/>
      <c r="R11" s="3"/>
      <c r="S11" s="3"/>
      <c r="T11" s="3"/>
      <c r="U11" s="3"/>
      <c r="V11" s="2"/>
      <c r="W11" s="2"/>
      <c r="X11" s="2"/>
    </row>
    <row r="12" spans="10:24" x14ac:dyDescent="0.25">
      <c r="J12" s="2"/>
      <c r="K12" s="2"/>
      <c r="L12" s="2"/>
      <c r="M12" s="3"/>
      <c r="N12" s="3"/>
      <c r="O12" s="3"/>
      <c r="P12" s="3"/>
      <c r="Q12" s="3"/>
      <c r="R12" s="3"/>
      <c r="S12" s="3"/>
      <c r="T12" s="3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3"/>
      <c r="N20" s="3"/>
      <c r="O20" s="3"/>
      <c r="P20" s="3"/>
      <c r="Q20" s="3"/>
      <c r="R20" s="3"/>
      <c r="S20" s="3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1:21" ht="16.5" customHeight="1" x14ac:dyDescent="0.25">
      <c r="K22" s="2"/>
      <c r="L22" s="2"/>
      <c r="M22" s="2"/>
      <c r="N22" s="3"/>
      <c r="O22" s="3"/>
      <c r="P22" s="3"/>
      <c r="Q22" s="3"/>
      <c r="R22" s="3"/>
      <c r="S22" s="3"/>
      <c r="T22" s="2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3"/>
      <c r="T23" s="2"/>
      <c r="U23" s="2"/>
    </row>
    <row r="24" spans="11:21" ht="16.5" customHeight="1" x14ac:dyDescent="0.25">
      <c r="K24" s="2"/>
      <c r="L24" s="2"/>
      <c r="M24" s="2"/>
      <c r="N24" s="60">
        <v>0</v>
      </c>
      <c r="O24" s="60">
        <v>2</v>
      </c>
      <c r="P24" s="60">
        <v>2</v>
      </c>
      <c r="Q24" s="60">
        <v>0</v>
      </c>
      <c r="R24" s="60">
        <v>0</v>
      </c>
      <c r="S24" s="3"/>
      <c r="T24" s="2"/>
      <c r="U24" s="2"/>
    </row>
    <row r="25" spans="11:21" x14ac:dyDescent="0.25">
      <c r="K25" s="2"/>
      <c r="L25" s="2"/>
      <c r="M25" s="2"/>
      <c r="N25" s="3"/>
      <c r="O25" s="3"/>
      <c r="P25" s="3"/>
      <c r="Q25" s="3"/>
      <c r="R25" s="3"/>
      <c r="S25" s="3"/>
      <c r="T25" s="2"/>
      <c r="U25" s="2"/>
    </row>
    <row r="26" spans="11:21" x14ac:dyDescent="0.25">
      <c r="K26" s="2"/>
      <c r="L26" s="2"/>
      <c r="M26" s="2"/>
      <c r="N26" s="3"/>
      <c r="O26" s="3"/>
      <c r="P26" s="3"/>
      <c r="Q26" s="3"/>
      <c r="R26" s="3"/>
      <c r="S26" s="3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6" t="s">
        <v>52</v>
      </c>
      <c r="C42" s="37"/>
      <c r="D42" s="37"/>
      <c r="E42" s="37"/>
      <c r="F42" s="37"/>
      <c r="G42" s="37"/>
      <c r="H42" s="37"/>
      <c r="I42" s="37"/>
      <c r="J42" s="38"/>
    </row>
    <row r="43" spans="2:10" x14ac:dyDescent="0.25">
      <c r="B43" s="5"/>
      <c r="C43" s="56" t="s">
        <v>16</v>
      </c>
      <c r="D43" s="56"/>
      <c r="E43" s="56" t="s">
        <v>17</v>
      </c>
      <c r="F43" s="56"/>
      <c r="G43" s="57" t="s">
        <v>18</v>
      </c>
      <c r="H43" s="57"/>
      <c r="I43" s="56" t="s">
        <v>17</v>
      </c>
      <c r="J43" s="58"/>
    </row>
    <row r="44" spans="2:10" ht="120" x14ac:dyDescent="0.25">
      <c r="B44" s="8" t="s">
        <v>51</v>
      </c>
      <c r="C44" s="54">
        <v>16</v>
      </c>
      <c r="D44" s="54"/>
      <c r="E44" s="47">
        <v>0.88900000000000001</v>
      </c>
      <c r="F44" s="47"/>
      <c r="G44" s="45">
        <v>2</v>
      </c>
      <c r="H44" s="45"/>
      <c r="I44" s="47">
        <v>0.111</v>
      </c>
      <c r="J44" s="48"/>
    </row>
    <row r="45" spans="2:10" ht="48" x14ac:dyDescent="0.25">
      <c r="B45" s="9" t="s">
        <v>53</v>
      </c>
      <c r="C45" s="53">
        <v>15</v>
      </c>
      <c r="D45" s="53"/>
      <c r="E45" s="49">
        <v>0.83299999999999996</v>
      </c>
      <c r="F45" s="49"/>
      <c r="G45" s="44">
        <v>3</v>
      </c>
      <c r="H45" s="44"/>
      <c r="I45" s="49">
        <v>0.16700000000000001</v>
      </c>
      <c r="J45" s="50"/>
    </row>
    <row r="46" spans="2:10" ht="24" x14ac:dyDescent="0.25">
      <c r="B46" s="8" t="s">
        <v>54</v>
      </c>
      <c r="C46" s="54">
        <v>18</v>
      </c>
      <c r="D46" s="54"/>
      <c r="E46" s="47">
        <v>1</v>
      </c>
      <c r="F46" s="47"/>
      <c r="G46" s="45">
        <v>0</v>
      </c>
      <c r="H46" s="45"/>
      <c r="I46" s="47">
        <v>0</v>
      </c>
      <c r="J46" s="48"/>
    </row>
    <row r="47" spans="2:10" ht="24" x14ac:dyDescent="0.25">
      <c r="B47" s="18" t="s">
        <v>55</v>
      </c>
      <c r="C47" s="55">
        <v>13</v>
      </c>
      <c r="D47" s="55"/>
      <c r="E47" s="51">
        <v>0.72199999999999998</v>
      </c>
      <c r="F47" s="51"/>
      <c r="G47" s="46">
        <v>5</v>
      </c>
      <c r="H47" s="46"/>
      <c r="I47" s="51">
        <v>0.27800000000000002</v>
      </c>
      <c r="J47" s="52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3"/>
      <c r="N51" s="3"/>
      <c r="O51" s="3"/>
      <c r="P51" s="3"/>
      <c r="Q51" s="3"/>
      <c r="R51" s="2"/>
      <c r="S51" s="2"/>
      <c r="T51" s="2"/>
      <c r="U51" s="2"/>
      <c r="V51" s="2"/>
    </row>
    <row r="52" spans="11:22" x14ac:dyDescent="0.25">
      <c r="K52" s="2"/>
      <c r="L52" s="2"/>
      <c r="M52" s="3"/>
      <c r="N52" s="3" t="s">
        <v>56</v>
      </c>
      <c r="O52" s="3" t="s">
        <v>57</v>
      </c>
      <c r="P52" s="3" t="s">
        <v>58</v>
      </c>
      <c r="Q52" s="3" t="s">
        <v>59</v>
      </c>
      <c r="R52" s="2"/>
      <c r="S52" s="2"/>
      <c r="T52" s="2"/>
      <c r="U52" s="2"/>
      <c r="V52" s="2"/>
    </row>
    <row r="53" spans="11:22" x14ac:dyDescent="0.25">
      <c r="K53" s="2"/>
      <c r="L53" s="2"/>
      <c r="M53" s="3"/>
      <c r="N53" s="60">
        <v>0</v>
      </c>
      <c r="O53" s="60">
        <v>0</v>
      </c>
      <c r="P53" s="60">
        <v>2</v>
      </c>
      <c r="Q53" s="60">
        <v>10</v>
      </c>
      <c r="R53" s="33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2"/>
      <c r="O71" s="2"/>
      <c r="P71" s="2"/>
      <c r="Q71" s="2"/>
      <c r="R71" s="2"/>
      <c r="S71" s="2"/>
      <c r="T71" s="3"/>
    </row>
    <row r="72" spans="12:20" x14ac:dyDescent="0.25">
      <c r="L72" s="2"/>
      <c r="M72" s="3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3"/>
      <c r="T72" s="3"/>
    </row>
    <row r="73" spans="12:20" x14ac:dyDescent="0.25">
      <c r="L73" s="2"/>
      <c r="M73" s="3"/>
      <c r="N73" s="3">
        <v>2</v>
      </c>
      <c r="O73" s="3">
        <v>0</v>
      </c>
      <c r="P73" s="3">
        <v>0</v>
      </c>
      <c r="Q73" s="3">
        <v>0</v>
      </c>
      <c r="R73" s="3">
        <v>0</v>
      </c>
      <c r="S73" s="3"/>
      <c r="T73" s="3"/>
    </row>
    <row r="74" spans="12:20" x14ac:dyDescent="0.25">
      <c r="L74" s="2"/>
      <c r="M74" s="3"/>
      <c r="N74" s="3"/>
      <c r="O74" s="3"/>
      <c r="P74" s="3"/>
      <c r="Q74" s="3"/>
      <c r="R74" s="3"/>
      <c r="S74" s="3"/>
      <c r="T74" s="3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91" spans="11:20" x14ac:dyDescent="0.25">
      <c r="K91" s="2"/>
      <c r="L91" s="2"/>
      <c r="M91" s="3"/>
      <c r="N91" s="3"/>
      <c r="O91" s="3"/>
      <c r="P91" s="3"/>
      <c r="Q91" s="3"/>
      <c r="R91" s="3"/>
      <c r="S91" s="3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1:20" x14ac:dyDescent="0.25">
      <c r="K94" s="2"/>
      <c r="L94" s="2"/>
      <c r="M94" s="3"/>
      <c r="N94" s="3" t="s">
        <v>65</v>
      </c>
      <c r="O94" s="3" t="s">
        <v>66</v>
      </c>
      <c r="P94" s="3" t="s">
        <v>67</v>
      </c>
      <c r="Q94" s="3" t="s">
        <v>68</v>
      </c>
      <c r="R94" s="3"/>
      <c r="S94" s="2"/>
      <c r="T94" s="2"/>
    </row>
    <row r="95" spans="11:20" x14ac:dyDescent="0.25">
      <c r="K95" s="2"/>
      <c r="L95" s="2"/>
      <c r="M95" s="3"/>
      <c r="N95" s="3">
        <v>0</v>
      </c>
      <c r="O95" s="3">
        <v>0</v>
      </c>
      <c r="P95" s="3">
        <v>1</v>
      </c>
      <c r="Q95" s="3">
        <v>11</v>
      </c>
      <c r="R95" s="3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C43:D43"/>
    <mergeCell ref="E43:F43"/>
    <mergeCell ref="G43:H43"/>
    <mergeCell ref="I43:J43"/>
    <mergeCell ref="B42:J42"/>
    <mergeCell ref="C45:D45"/>
    <mergeCell ref="C46:D46"/>
    <mergeCell ref="C47:D47"/>
    <mergeCell ref="E44:F44"/>
    <mergeCell ref="E45:F45"/>
    <mergeCell ref="E46:F46"/>
    <mergeCell ref="E47:F47"/>
    <mergeCell ref="C44:D44"/>
    <mergeCell ref="G45:H45"/>
    <mergeCell ref="G46:H46"/>
    <mergeCell ref="G47:H47"/>
    <mergeCell ref="I44:J44"/>
    <mergeCell ref="I45:J45"/>
    <mergeCell ref="I46:J46"/>
    <mergeCell ref="I47:J47"/>
    <mergeCell ref="G44:H44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2012-12-04T08:22:05Z</dcterms:modified>
</cp:coreProperties>
</file>