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79" i="3"/>
  <c r="R78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0" i="3" l="1"/>
  <c r="R77" i="3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<sst xmlns="http://schemas.openxmlformats.org/spreadsheetml/2006/main" count="124" uniqueCount="74">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</sst>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13" fillId="3" borderId="0" xfId="1" applyNumberFormat="1" applyFont="1" applyFill="1" applyBorder="1" applyAlignment="1">
      <alignment horizontal="center" vertical="center"/>
    </xf>
    <xf numFmtId="10" fontId="13" fillId="3" borderId="5" xfId="1" applyNumberFormat="1" applyFont="1" applyFill="1" applyBorder="1" applyAlignment="1">
      <alignment horizontal="center" vertical="center"/>
    </xf>
    <xf numFmtId="10" fontId="13" fillId="4" borderId="0" xfId="1" applyNumberFormat="1" applyFont="1" applyFill="1" applyBorder="1" applyAlignment="1">
      <alignment horizontal="center" vertical="center"/>
    </xf>
    <xf numFmtId="10" fontId="13" fillId="4" borderId="5" xfId="1" applyNumberFormat="1" applyFont="1" applyFill="1" applyBorder="1" applyAlignment="1">
      <alignment horizontal="center" vertical="center"/>
    </xf>
    <xf numFmtId="10" fontId="13" fillId="3" borderId="7" xfId="1" applyNumberFormat="1" applyFont="1" applyFill="1" applyBorder="1" applyAlignment="1">
      <alignment horizontal="center" vertical="center"/>
    </xf>
    <xf numFmtId="10" fontId="13" fillId="3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1057152262507E-2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0.14299999999999999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050762618334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61057152262507E-2"/>
                  <c:y val="-6.178759362396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537900010973001E-2"/>
                  <c:y val="-6.503937007874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20028630995884E-2"/>
                  <c:y val="-6.5037833685423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943849200930623"/>
                  <c:y val="-6.5037577619870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0.42899999999999999</c:v>
                </c:pt>
                <c:pt idx="1">
                  <c:v>0.71399999999999997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752158894504723E-2"/>
                  <c:y val="-6.3368030215735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145042816"/>
        <c:axId val="145441536"/>
      </c:barChart>
      <c:catAx>
        <c:axId val="145042816"/>
        <c:scaling>
          <c:orientation val="maxMin"/>
        </c:scaling>
        <c:delete val="1"/>
        <c:axPos val="l"/>
        <c:majorTickMark val="out"/>
        <c:minorTickMark val="none"/>
        <c:tickLblPos val="none"/>
        <c:crossAx val="145441536"/>
        <c:crosses val="autoZero"/>
        <c:auto val="1"/>
        <c:lblAlgn val="ctr"/>
        <c:lblOffset val="100"/>
        <c:noMultiLvlLbl val="0"/>
      </c:catAx>
      <c:valAx>
        <c:axId val="1454415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45042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3.8333333333333335</c:v>
                </c:pt>
                <c:pt idx="1">
                  <c:v>4.166666666666667</c:v>
                </c:pt>
                <c:pt idx="2">
                  <c:v>3.8333333333333335</c:v>
                </c:pt>
                <c:pt idx="3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127030016"/>
        <c:axId val="127031552"/>
      </c:barChart>
      <c:catAx>
        <c:axId val="1270300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7031552"/>
        <c:crosses val="autoZero"/>
        <c:auto val="1"/>
        <c:lblAlgn val="ctr"/>
        <c:lblOffset val="100"/>
        <c:noMultiLvlLbl val="0"/>
      </c:catAx>
      <c:valAx>
        <c:axId val="12703155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27030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467220683287165E-3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700831024930747E-2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165E-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68882733148658E-3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</c:v>
                </c:pt>
                <c:pt idx="1">
                  <c:v>0.1</c:v>
                </c:pt>
                <c:pt idx="2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401080405115564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5006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087174006296305"/>
                  <c:y val="-4.6995943688857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473756916119558E-2"/>
                  <c:y val="-4.6995164565468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66125737052951"/>
                  <c:y val="-4.699477500377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0.5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8.2060331101271616E-2"/>
                  <c:y val="-4.4521447806037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7331486611265011E-2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27263870409551E-2"/>
                  <c:y val="-4.6994580222926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</c:v>
                </c:pt>
                <c:pt idx="1">
                  <c:v>0.4</c:v>
                </c:pt>
                <c:pt idx="2">
                  <c:v>0.375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126835712"/>
        <c:axId val="126870272"/>
      </c:barChart>
      <c:catAx>
        <c:axId val="126835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6870272"/>
        <c:crosses val="autoZero"/>
        <c:auto val="1"/>
        <c:lblAlgn val="ctr"/>
        <c:lblOffset val="100"/>
        <c:noMultiLvlLbl val="0"/>
      </c:catAx>
      <c:valAx>
        <c:axId val="1268702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26835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</c:v>
                </c:pt>
                <c:pt idx="1">
                  <c:v>4</c:v>
                </c:pt>
                <c:pt idx="2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676608"/>
        <c:axId val="2678144"/>
      </c:barChart>
      <c:catAx>
        <c:axId val="2676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678144"/>
        <c:crosses val="autoZero"/>
        <c:auto val="1"/>
        <c:lblAlgn val="ctr"/>
        <c:lblOffset val="100"/>
        <c:noMultiLvlLbl val="0"/>
      </c:catAx>
      <c:valAx>
        <c:axId val="267814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676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850497101090498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5673082026761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8249206640024183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9978897348438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126942208"/>
        <c:axId val="127079168"/>
      </c:barChart>
      <c:catAx>
        <c:axId val="126942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27079168"/>
        <c:crosses val="autoZero"/>
        <c:auto val="1"/>
        <c:lblAlgn val="ctr"/>
        <c:lblOffset val="100"/>
        <c:noMultiLvlLbl val="0"/>
      </c:catAx>
      <c:valAx>
        <c:axId val="12707916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126942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127121280"/>
        <c:axId val="127122816"/>
      </c:barChart>
      <c:catAx>
        <c:axId val="127121280"/>
        <c:scaling>
          <c:orientation val="minMax"/>
        </c:scaling>
        <c:delete val="1"/>
        <c:axPos val="l"/>
        <c:majorTickMark val="out"/>
        <c:minorTickMark val="none"/>
        <c:tickLblPos val="none"/>
        <c:crossAx val="127122816"/>
        <c:crosses val="autoZero"/>
        <c:auto val="1"/>
        <c:lblAlgn val="ctr"/>
        <c:lblOffset val="100"/>
        <c:noMultiLvlLbl val="0"/>
      </c:catAx>
      <c:valAx>
        <c:axId val="127122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7121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45612160"/>
        <c:axId val="145613952"/>
      </c:barChart>
      <c:catAx>
        <c:axId val="145612160"/>
        <c:scaling>
          <c:orientation val="maxMin"/>
        </c:scaling>
        <c:delete val="1"/>
        <c:axPos val="l"/>
        <c:majorTickMark val="out"/>
        <c:minorTickMark val="none"/>
        <c:tickLblPos val="none"/>
        <c:crossAx val="145613952"/>
        <c:crosses val="autoZero"/>
        <c:auto val="1"/>
        <c:lblAlgn val="ctr"/>
        <c:lblOffset val="100"/>
        <c:noMultiLvlLbl val="0"/>
      </c:catAx>
      <c:valAx>
        <c:axId val="1456139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4561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649024"/>
        <c:axId val="145679488"/>
      </c:barChart>
      <c:catAx>
        <c:axId val="145649024"/>
        <c:scaling>
          <c:orientation val="maxMin"/>
        </c:scaling>
        <c:delete val="1"/>
        <c:axPos val="l"/>
        <c:majorTickMark val="out"/>
        <c:minorTickMark val="none"/>
        <c:tickLblPos val="none"/>
        <c:crossAx val="145679488"/>
        <c:crosses val="autoZero"/>
        <c:auto val="1"/>
        <c:lblAlgn val="ctr"/>
        <c:lblOffset val="100"/>
        <c:noMultiLvlLbl val="0"/>
      </c:catAx>
      <c:valAx>
        <c:axId val="1456794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45649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726080"/>
        <c:axId val="145731968"/>
      </c:barChart>
      <c:catAx>
        <c:axId val="145726080"/>
        <c:scaling>
          <c:orientation val="maxMin"/>
        </c:scaling>
        <c:delete val="1"/>
        <c:axPos val="l"/>
        <c:majorTickMark val="out"/>
        <c:minorTickMark val="none"/>
        <c:tickLblPos val="none"/>
        <c:crossAx val="145731968"/>
        <c:crosses val="autoZero"/>
        <c:auto val="1"/>
        <c:lblAlgn val="ctr"/>
        <c:lblOffset val="100"/>
        <c:noMultiLvlLbl val="0"/>
      </c:catAx>
      <c:valAx>
        <c:axId val="1457319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45726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631296"/>
        <c:axId val="146633088"/>
      </c:barChart>
      <c:catAx>
        <c:axId val="146631296"/>
        <c:scaling>
          <c:orientation val="maxMin"/>
        </c:scaling>
        <c:delete val="1"/>
        <c:axPos val="l"/>
        <c:majorTickMark val="out"/>
        <c:minorTickMark val="none"/>
        <c:tickLblPos val="none"/>
        <c:crossAx val="146633088"/>
        <c:crosses val="autoZero"/>
        <c:auto val="1"/>
        <c:lblAlgn val="ctr"/>
        <c:lblOffset val="100"/>
        <c:noMultiLvlLbl val="0"/>
      </c:catAx>
      <c:valAx>
        <c:axId val="146633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46631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452864"/>
        <c:axId val="148454400"/>
      </c:barChart>
      <c:catAx>
        <c:axId val="148452864"/>
        <c:scaling>
          <c:orientation val="maxMin"/>
        </c:scaling>
        <c:delete val="1"/>
        <c:axPos val="l"/>
        <c:majorTickMark val="out"/>
        <c:minorTickMark val="none"/>
        <c:tickLblPos val="none"/>
        <c:crossAx val="148454400"/>
        <c:crosses val="autoZero"/>
        <c:auto val="1"/>
        <c:lblAlgn val="ctr"/>
        <c:lblOffset val="100"/>
        <c:noMultiLvlLbl val="0"/>
      </c:catAx>
      <c:valAx>
        <c:axId val="1484544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48452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</c:v>
                </c:pt>
                <c:pt idx="1">
                  <c:v>3.25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145775232"/>
        <c:axId val="145805696"/>
      </c:barChart>
      <c:catAx>
        <c:axId val="145775232"/>
        <c:scaling>
          <c:orientation val="maxMin"/>
        </c:scaling>
        <c:delete val="1"/>
        <c:axPos val="l"/>
        <c:majorTickMark val="out"/>
        <c:minorTickMark val="none"/>
        <c:tickLblPos val="none"/>
        <c:crossAx val="145805696"/>
        <c:crosses val="autoZero"/>
        <c:auto val="1"/>
        <c:lblAlgn val="ctr"/>
        <c:lblOffset val="100"/>
        <c:noMultiLvlLbl val="0"/>
      </c:catAx>
      <c:valAx>
        <c:axId val="14580569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145775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148072704"/>
        <c:axId val="148111360"/>
      </c:barChart>
      <c:catAx>
        <c:axId val="1480727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48111360"/>
        <c:crosses val="autoZero"/>
        <c:auto val="1"/>
        <c:lblAlgn val="ctr"/>
        <c:lblOffset val="100"/>
        <c:noMultiLvlLbl val="0"/>
      </c:catAx>
      <c:valAx>
        <c:axId val="14811136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148072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3.2380952380952378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6.2857142857142861E-2"/>
                  <c:y val="-4.6331419519281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380802399700031E-2"/>
                  <c:y val="-4.890501569532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285714285714287E-2"/>
                  <c:y val="-4.633101416471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71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0.2</c:v>
                </c:pt>
                <c:pt idx="2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47619047619047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9047619047619E-2"/>
                  <c:y val="-4.760808374301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761754780652422E-2"/>
                  <c:y val="-5.0832274006719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0.2</c:v>
                </c:pt>
                <c:pt idx="2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534458192725912E-2"/>
                  <c:y val="-4.8908663886474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565654293213347E-2"/>
                  <c:y val="-4.633101416471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122834645669294E-2"/>
                  <c:y val="-5.1254248115911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0.3</c:v>
                </c:pt>
                <c:pt idx="2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148183680"/>
        <c:axId val="148214144"/>
      </c:barChart>
      <c:catAx>
        <c:axId val="1481836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48214144"/>
        <c:crosses val="autoZero"/>
        <c:auto val="1"/>
        <c:lblAlgn val="ctr"/>
        <c:lblOffset val="100"/>
        <c:noMultiLvlLbl val="0"/>
      </c:catAx>
      <c:valAx>
        <c:axId val="1482141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48183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4.333333333333333</c:v>
                </c:pt>
                <c:pt idx="1">
                  <c:v>4.333333333333333</c:v>
                </c:pt>
                <c:pt idx="2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126646528"/>
        <c:axId val="126648320"/>
      </c:barChart>
      <c:catAx>
        <c:axId val="1266465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6648320"/>
        <c:crosses val="autoZero"/>
        <c:auto val="1"/>
        <c:lblAlgn val="ctr"/>
        <c:lblOffset val="100"/>
        <c:noMultiLvlLbl val="0"/>
      </c:catAx>
      <c:valAx>
        <c:axId val="12664832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126646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9.4562647754137114E-3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6264775413711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0.111</c:v>
                </c:pt>
                <c:pt idx="4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103746347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60441292356243E-2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0.111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7698975571316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896229283396312E-2"/>
                  <c:y val="-4.5620456506193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608353033885007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825059101654845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7714736012608355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0.25</c:v>
                </c:pt>
                <c:pt idx="2">
                  <c:v>0.125</c:v>
                </c:pt>
                <c:pt idx="3">
                  <c:v>0.222</c:v>
                </c:pt>
                <c:pt idx="4">
                  <c:v>0.44400000000000001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8060721133262488E-2"/>
                  <c:y val="-4.3503554805056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657210401891266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665425687037348"/>
                  <c:y val="-4.5621456381042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92356185973207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782505910165484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0.44400000000000001</c:v>
                </c:pt>
                <c:pt idx="1">
                  <c:v>0.625</c:v>
                </c:pt>
                <c:pt idx="2">
                  <c:v>0.625</c:v>
                </c:pt>
                <c:pt idx="3">
                  <c:v>0.55600000000000005</c:v>
                </c:pt>
                <c:pt idx="4">
                  <c:v>0.222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754701761570699E-2"/>
                  <c:y val="-4.562062315200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4.8055571067801041E-2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1488741212314151E-3"/>
                  <c:y val="-4.5620789797810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0595422026147555E-2"/>
                  <c:y val="-4.45770871012644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0.111</c:v>
                </c:pt>
                <c:pt idx="1">
                  <c:v>0</c:v>
                </c:pt>
                <c:pt idx="2">
                  <c:v>0.25</c:v>
                </c:pt>
                <c:pt idx="3">
                  <c:v>0.111</c:v>
                </c:pt>
                <c:pt idx="4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185856"/>
        <c:axId val="126187392"/>
      </c:barChart>
      <c:catAx>
        <c:axId val="1261858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6187392"/>
        <c:crosses val="autoZero"/>
        <c:auto val="1"/>
        <c:lblAlgn val="ctr"/>
        <c:lblOffset val="100"/>
        <c:noMultiLvlLbl val="0"/>
      </c:catAx>
      <c:valAx>
        <c:axId val="1261873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26185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3.8</c:v>
                </c:pt>
                <c:pt idx="1">
                  <c:v>4</c:v>
                </c:pt>
                <c:pt idx="2">
                  <c:v>4.25</c:v>
                </c:pt>
                <c:pt idx="3">
                  <c:v>3.4</c:v>
                </c:pt>
                <c:pt idx="4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259968"/>
        <c:axId val="126261504"/>
      </c:barChart>
      <c:catAx>
        <c:axId val="1262599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6261504"/>
        <c:crosses val="autoZero"/>
        <c:auto val="1"/>
        <c:lblAlgn val="ctr"/>
        <c:lblOffset val="100"/>
        <c:noMultiLvlLbl val="0"/>
      </c:catAx>
      <c:valAx>
        <c:axId val="12626150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2625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0.55555555555555558</c:v>
                </c:pt>
                <c:pt idx="1">
                  <c:v>0</c:v>
                </c:pt>
                <c:pt idx="2">
                  <c:v>0.33300000000000002</c:v>
                </c:pt>
                <c:pt idx="3">
                  <c:v>0.111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</c:v>
                </c:pt>
                <c:pt idx="1">
                  <c:v>0.111</c:v>
                </c:pt>
                <c:pt idx="2">
                  <c:v>0.44400000000000001</c:v>
                </c:pt>
                <c:pt idx="3">
                  <c:v>0.44400000000000001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0.44400000000000001</c:v>
                </c:pt>
                <c:pt idx="2">
                  <c:v>0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0.44400000000000001</c:v>
                </c:pt>
                <c:pt idx="2">
                  <c:v>0.222</c:v>
                </c:pt>
                <c:pt idx="3">
                  <c:v>0.111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554112"/>
        <c:axId val="126555648"/>
      </c:barChart>
      <c:catAx>
        <c:axId val="126554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126555648"/>
        <c:crosses val="autoZero"/>
        <c:auto val="1"/>
        <c:lblAlgn val="ctr"/>
        <c:lblOffset val="100"/>
        <c:noMultiLvlLbl val="0"/>
      </c:catAx>
      <c:valAx>
        <c:axId val="126555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2655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841962033158995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350871618887743E-2"/>
                  <c:y val="-4.1054948776564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999986185939194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94721937460708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0.4</c:v>
                </c:pt>
                <c:pt idx="3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929814624973804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42104317985313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719286128016844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228068624386155"/>
                  <c:y val="-4.105464089716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</c:v>
                </c:pt>
                <c:pt idx="1">
                  <c:v>0.3</c:v>
                </c:pt>
                <c:pt idx="2">
                  <c:v>0.1</c:v>
                </c:pt>
                <c:pt idx="3">
                  <c:v>0.44400000000000001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0175290761805398E-2"/>
                  <c:y val="-4.1053255439844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842100173767073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596485896327408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04733070212315E-2"/>
                  <c:y val="-4.3006904195626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944872365675869E-2"/>
                  <c:y val="-4.3007212075030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6540673222727831E-2"/>
                  <c:y val="-4.1052331801633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4921944340110043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126973824"/>
        <c:axId val="126975360"/>
      </c:barChart>
      <c:catAx>
        <c:axId val="1269738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26975360"/>
        <c:crosses val="autoZero"/>
        <c:auto val="1"/>
        <c:lblAlgn val="ctr"/>
        <c:lblOffset val="100"/>
        <c:noMultiLvlLbl val="0"/>
      </c:catAx>
      <c:valAx>
        <c:axId val="1269753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26973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80" sqref="T80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1" t="s">
        <v>69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0.14299999999999999</v>
      </c>
      <c r="N8" s="4">
        <v>0.14299999999999999</v>
      </c>
      <c r="O8" s="4">
        <v>0.14299999999999999</v>
      </c>
      <c r="P8" s="4">
        <v>0.42899999999999999</v>
      </c>
      <c r="Q8" s="4">
        <v>0.14299999999999999</v>
      </c>
      <c r="R8" s="24">
        <f>(1*1+1*2+1*3+3*4+1*5)/7</f>
        <v>3.2857142857142856</v>
      </c>
      <c r="S8" s="3"/>
      <c r="T8" s="2"/>
    </row>
    <row r="9" spans="1:20" x14ac:dyDescent="0.25">
      <c r="K9" s="2"/>
      <c r="L9" s="3" t="s">
        <v>0</v>
      </c>
      <c r="M9" s="4">
        <v>0.14299999999999999</v>
      </c>
      <c r="N9" s="4">
        <v>0</v>
      </c>
      <c r="O9" s="4">
        <v>0.14299999999999999</v>
      </c>
      <c r="P9" s="4">
        <v>0.71399999999999997</v>
      </c>
      <c r="Q9" s="4">
        <v>0</v>
      </c>
      <c r="R9" s="24">
        <f>(1*1+0*2+1*3+5*4+0*5)/7</f>
        <v>3.4285714285714284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0.25</v>
      </c>
      <c r="O31" s="4">
        <v>0.25</v>
      </c>
      <c r="P31" s="4">
        <v>0</v>
      </c>
      <c r="Q31" s="4">
        <v>0.25</v>
      </c>
      <c r="R31" s="4">
        <v>0.25</v>
      </c>
      <c r="S31" s="24">
        <f>(1*1+1*2+0*3+1*4+1*5)/4</f>
        <v>3</v>
      </c>
      <c r="T31" s="2"/>
      <c r="U31" s="2"/>
    </row>
    <row r="32" spans="11:21" x14ac:dyDescent="0.25">
      <c r="K32" s="2"/>
      <c r="L32" s="2"/>
      <c r="M32" s="3" t="s">
        <v>0</v>
      </c>
      <c r="N32" s="4">
        <v>0.25</v>
      </c>
      <c r="O32" s="4">
        <v>0</v>
      </c>
      <c r="P32" s="4">
        <v>0</v>
      </c>
      <c r="Q32" s="4">
        <v>0.75</v>
      </c>
      <c r="R32" s="4">
        <v>0</v>
      </c>
      <c r="S32" s="24">
        <f>(1*1+0*2+0*3+3*4+0*5)/4</f>
        <v>3.25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3</v>
      </c>
      <c r="P46" s="25">
        <v>0</v>
      </c>
      <c r="Q46" s="3"/>
      <c r="R46" s="3"/>
      <c r="S46" s="2"/>
    </row>
    <row r="47" spans="11:21" x14ac:dyDescent="0.25">
      <c r="M47" s="2"/>
      <c r="N47" s="3">
        <v>2</v>
      </c>
      <c r="O47" s="25">
        <v>2</v>
      </c>
      <c r="P47" s="25">
        <v>2</v>
      </c>
      <c r="Q47" s="3"/>
      <c r="R47" s="3"/>
      <c r="S47" s="2"/>
    </row>
    <row r="48" spans="11:21" x14ac:dyDescent="0.25">
      <c r="M48" s="2"/>
      <c r="N48" s="3">
        <v>3</v>
      </c>
      <c r="O48" s="25">
        <v>3</v>
      </c>
      <c r="P48" s="25">
        <v>1</v>
      </c>
      <c r="Q48" s="3"/>
      <c r="R48" s="3"/>
      <c r="S48" s="2"/>
    </row>
    <row r="49" spans="13:19" x14ac:dyDescent="0.25">
      <c r="M49" s="2"/>
      <c r="N49" s="3">
        <v>4</v>
      </c>
      <c r="O49" s="25">
        <v>2</v>
      </c>
      <c r="P49" s="25">
        <v>2</v>
      </c>
      <c r="Q49" s="3"/>
      <c r="R49" s="3"/>
      <c r="S49" s="2"/>
    </row>
    <row r="50" spans="13:19" x14ac:dyDescent="0.25">
      <c r="M50" s="2"/>
      <c r="N50" s="3">
        <v>5</v>
      </c>
      <c r="O50" s="25">
        <v>2</v>
      </c>
      <c r="P50" s="25">
        <v>2</v>
      </c>
      <c r="Q50" s="3"/>
      <c r="R50" s="3"/>
      <c r="S50" s="2"/>
    </row>
    <row r="51" spans="13:19" x14ac:dyDescent="0.25">
      <c r="M51" s="2"/>
      <c r="N51" s="3">
        <v>6</v>
      </c>
      <c r="O51" s="25">
        <v>1</v>
      </c>
      <c r="P51" s="25">
        <v>2</v>
      </c>
      <c r="Q51" s="3"/>
      <c r="R51" s="3"/>
      <c r="S51" s="2"/>
    </row>
    <row r="52" spans="13:19" x14ac:dyDescent="0.25">
      <c r="M52" s="2"/>
      <c r="N52" s="3">
        <v>7</v>
      </c>
      <c r="O52" s="25">
        <v>1</v>
      </c>
      <c r="P52" s="25">
        <v>2</v>
      </c>
      <c r="Q52" s="3"/>
      <c r="R52" s="3"/>
      <c r="S52" s="2"/>
    </row>
    <row r="53" spans="13:19" x14ac:dyDescent="0.25">
      <c r="M53" s="2"/>
      <c r="N53" s="3">
        <v>8</v>
      </c>
      <c r="O53" s="25">
        <v>0</v>
      </c>
      <c r="P53" s="25">
        <v>4</v>
      </c>
      <c r="Q53" s="3"/>
      <c r="R53" s="3"/>
      <c r="S53" s="2"/>
    </row>
    <row r="54" spans="13:19" x14ac:dyDescent="0.25">
      <c r="M54" s="2"/>
      <c r="N54" s="3">
        <v>9</v>
      </c>
      <c r="O54" s="25">
        <v>0</v>
      </c>
      <c r="P54" s="25">
        <v>3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3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V66" sqref="V66"/>
    </sheetView>
  </sheetViews>
  <sheetFormatPr defaultRowHeight="15" x14ac:dyDescent="0.25"/>
  <sheetData>
    <row r="2" spans="1:23" ht="27.75" customHeight="1" x14ac:dyDescent="0.35">
      <c r="A2" s="41" t="s">
        <v>70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0</v>
      </c>
      <c r="P12" s="4">
        <v>0</v>
      </c>
      <c r="Q12" s="4">
        <v>0.33300000000000002</v>
      </c>
      <c r="R12" s="4">
        <v>0.33300000000000002</v>
      </c>
      <c r="S12" s="4">
        <v>0.33300000000000002</v>
      </c>
      <c r="T12" s="24">
        <f>(0*1+0*2+3*3+3*4+3*5)/9</f>
        <v>4</v>
      </c>
      <c r="U12" s="2"/>
      <c r="V12" s="3"/>
      <c r="W12" s="2"/>
    </row>
    <row r="13" spans="1:23" x14ac:dyDescent="0.25">
      <c r="M13" s="2"/>
      <c r="N13" s="3">
        <v>2</v>
      </c>
      <c r="O13" s="4">
        <v>0</v>
      </c>
      <c r="P13" s="4">
        <v>0.3</v>
      </c>
      <c r="Q13" s="4">
        <v>0.2</v>
      </c>
      <c r="R13" s="4">
        <v>0.2</v>
      </c>
      <c r="S13" s="4">
        <v>0.3</v>
      </c>
      <c r="T13" s="24">
        <f>(0*1+3*2+2*3+2*4+3*5)/10</f>
        <v>3.5</v>
      </c>
      <c r="U13" s="2"/>
      <c r="V13" s="3"/>
      <c r="W13" s="2"/>
    </row>
    <row r="14" spans="1:23" x14ac:dyDescent="0.25">
      <c r="M14" s="2"/>
      <c r="N14" s="3">
        <v>3</v>
      </c>
      <c r="O14" s="4">
        <v>0.2</v>
      </c>
      <c r="P14" s="4">
        <v>0</v>
      </c>
      <c r="Q14" s="4">
        <v>0.2</v>
      </c>
      <c r="R14" s="4">
        <v>0.3</v>
      </c>
      <c r="S14" s="4">
        <v>0.3</v>
      </c>
      <c r="T14" s="24">
        <f>(2*1+0*2+2*3+3*4+3*5)/10</f>
        <v>3.5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</v>
      </c>
      <c r="R42" s="4">
        <v>0.16700000000000001</v>
      </c>
      <c r="S42" s="4">
        <v>0.33300000000000002</v>
      </c>
      <c r="T42" s="4">
        <v>0.5</v>
      </c>
      <c r="U42" s="24">
        <f>(0*1+0*2+1*3+2*4+3*5)/6</f>
        <v>4.333333333333333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</v>
      </c>
      <c r="R43" s="4">
        <v>0.16700000000000001</v>
      </c>
      <c r="S43" s="4">
        <v>0.33300000000000002</v>
      </c>
      <c r="T43" s="4">
        <v>0.5</v>
      </c>
      <c r="U43" s="24">
        <f>(0*1+0*2+1*3+2*4+3*5)/6</f>
        <v>4.333333333333333</v>
      </c>
      <c r="V43" s="2"/>
      <c r="W43" s="2"/>
    </row>
    <row r="44" spans="13:23" x14ac:dyDescent="0.25">
      <c r="M44" s="2"/>
      <c r="N44" s="2"/>
      <c r="O44" s="3">
        <v>3</v>
      </c>
      <c r="P44" s="4">
        <v>0.33300000000000002</v>
      </c>
      <c r="Q44" s="4">
        <v>0</v>
      </c>
      <c r="R44" s="4">
        <v>0</v>
      </c>
      <c r="S44" s="4">
        <v>0.33300000000000002</v>
      </c>
      <c r="T44" s="4">
        <v>0.33300000000000002</v>
      </c>
      <c r="U44" s="24">
        <f>(2*1+0*2+0*3+2*4+2*5)/6</f>
        <v>3.3333333333333335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12" sqref="AA112"/>
    </sheetView>
  </sheetViews>
  <sheetFormatPr defaultRowHeight="15" x14ac:dyDescent="0.25"/>
  <sheetData>
    <row r="2" spans="1:21" ht="31.5" customHeight="1" x14ac:dyDescent="0.35">
      <c r="A2" s="41" t="s">
        <v>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</row>
    <row r="8" spans="1:21" x14ac:dyDescent="0.25">
      <c r="I8" s="3"/>
      <c r="J8" s="3"/>
      <c r="K8" s="2"/>
      <c r="L8" s="2"/>
      <c r="M8" s="2"/>
      <c r="N8" s="2"/>
      <c r="O8" s="2"/>
      <c r="P8" s="2"/>
      <c r="Q8" s="2"/>
      <c r="R8" s="2"/>
      <c r="S8" s="2"/>
      <c r="T8" s="2"/>
      <c r="U8" s="3"/>
    </row>
    <row r="9" spans="1:21" x14ac:dyDescent="0.25">
      <c r="I9" s="3"/>
      <c r="J9" s="3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2"/>
      <c r="L11" s="3"/>
      <c r="M11" s="23">
        <v>1</v>
      </c>
      <c r="N11" s="4">
        <v>0</v>
      </c>
      <c r="O11" s="4">
        <v>0.111</v>
      </c>
      <c r="P11" s="4">
        <v>0.33300000000000002</v>
      </c>
      <c r="Q11" s="4">
        <v>0.44400000000000001</v>
      </c>
      <c r="R11" s="4">
        <v>0.111</v>
      </c>
      <c r="S11" s="24">
        <f>(0*1+1*2+3*3+4*4+1*5)/9</f>
        <v>3.5555555555555554</v>
      </c>
      <c r="T11" s="2"/>
      <c r="U11" s="3"/>
    </row>
    <row r="12" spans="1:21" x14ac:dyDescent="0.25">
      <c r="I12" s="3"/>
      <c r="J12" s="3"/>
      <c r="K12" s="2"/>
      <c r="L12" s="3"/>
      <c r="M12" s="3">
        <v>2</v>
      </c>
      <c r="N12" s="4">
        <v>0</v>
      </c>
      <c r="O12" s="4">
        <v>0.125</v>
      </c>
      <c r="P12" s="4">
        <v>0.25</v>
      </c>
      <c r="Q12" s="4">
        <v>0.625</v>
      </c>
      <c r="R12" s="4">
        <v>0</v>
      </c>
      <c r="S12" s="24">
        <f>(0*1+1*2+2*3+5*4+0*5)/8</f>
        <v>3.5</v>
      </c>
      <c r="T12" s="2"/>
      <c r="U12" s="3"/>
    </row>
    <row r="13" spans="1:21" x14ac:dyDescent="0.25">
      <c r="I13" s="3"/>
      <c r="J13" s="3"/>
      <c r="K13" s="2"/>
      <c r="L13" s="3"/>
      <c r="M13" s="3">
        <v>3</v>
      </c>
      <c r="N13" s="4">
        <v>0</v>
      </c>
      <c r="O13" s="4">
        <v>0</v>
      </c>
      <c r="P13" s="4">
        <v>0.125</v>
      </c>
      <c r="Q13" s="4">
        <v>0.625</v>
      </c>
      <c r="R13" s="4">
        <v>0.25</v>
      </c>
      <c r="S13" s="24">
        <f>(0*1+0*2+1*3+5*4+2*5)/8</f>
        <v>4.125</v>
      </c>
      <c r="T13" s="2"/>
      <c r="U13" s="3"/>
    </row>
    <row r="14" spans="1:21" x14ac:dyDescent="0.25">
      <c r="I14" s="3"/>
      <c r="J14" s="3"/>
      <c r="K14" s="2"/>
      <c r="L14" s="3"/>
      <c r="M14" s="3">
        <v>4</v>
      </c>
      <c r="N14" s="4">
        <v>0.111</v>
      </c>
      <c r="O14" s="4">
        <v>0</v>
      </c>
      <c r="P14" s="4">
        <v>0.222</v>
      </c>
      <c r="Q14" s="4">
        <v>0.55600000000000005</v>
      </c>
      <c r="R14" s="4">
        <v>0.111</v>
      </c>
      <c r="S14" s="24">
        <f>(1*1+0*2+2*3+5*4+1*5)/9</f>
        <v>3.5555555555555554</v>
      </c>
      <c r="T14" s="2"/>
      <c r="U14" s="3"/>
    </row>
    <row r="15" spans="1:21" x14ac:dyDescent="0.25">
      <c r="I15" s="3"/>
      <c r="J15" s="3"/>
      <c r="K15" s="2"/>
      <c r="L15" s="3"/>
      <c r="M15" s="3">
        <v>5</v>
      </c>
      <c r="N15" s="4">
        <v>0.111</v>
      </c>
      <c r="O15" s="4">
        <v>0</v>
      </c>
      <c r="P15" s="4">
        <v>0.44400000000000001</v>
      </c>
      <c r="Q15" s="4">
        <v>0.222</v>
      </c>
      <c r="R15" s="4">
        <v>0.222</v>
      </c>
      <c r="S15" s="24">
        <f>(1*1+0*2+4*3+2*4+2*5)/9</f>
        <v>3.4444444444444446</v>
      </c>
      <c r="T15" s="2"/>
      <c r="U15" s="3"/>
    </row>
    <row r="16" spans="1:21" x14ac:dyDescent="0.25">
      <c r="I16" s="3"/>
      <c r="J16" s="3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0.4</v>
      </c>
      <c r="T49" s="4">
        <v>0.4</v>
      </c>
      <c r="U49" s="4">
        <v>0.2</v>
      </c>
      <c r="V49" s="24">
        <f>(0*1+0*2+2*3+2*4+1*5)/5</f>
        <v>3.8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0</v>
      </c>
      <c r="T50" s="4">
        <v>1</v>
      </c>
      <c r="U50" s="4">
        <v>0</v>
      </c>
      <c r="V50" s="24">
        <f>(0*1+0*2+0*3+4*4+0*5)/4</f>
        <v>4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0.25</v>
      </c>
      <c r="T51" s="4">
        <v>0.25</v>
      </c>
      <c r="U51" s="4">
        <v>0.5</v>
      </c>
      <c r="V51" s="24">
        <f>(0*1+0*2+1*3+1*4+2*5)/4</f>
        <v>4.25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0.2</v>
      </c>
      <c r="R52" s="4">
        <v>0</v>
      </c>
      <c r="S52" s="4">
        <v>0.2</v>
      </c>
      <c r="T52" s="4">
        <v>0.4</v>
      </c>
      <c r="U52" s="4">
        <v>0.2</v>
      </c>
      <c r="V52" s="24">
        <f>(1*1+0*2+1*3+2*4+1*5)/5</f>
        <v>3.4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0.2</v>
      </c>
      <c r="R53" s="4">
        <v>0</v>
      </c>
      <c r="S53" s="4">
        <v>0.2</v>
      </c>
      <c r="T53" s="4">
        <v>0.4</v>
      </c>
      <c r="U53" s="4">
        <v>0.2</v>
      </c>
      <c r="V53" s="24">
        <f>(1*1+0*2+1*3+2*4+1*5)/5</f>
        <v>3.4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5/R83</f>
        <v>0.55555555555555558</v>
      </c>
      <c r="S77" s="4">
        <v>0</v>
      </c>
      <c r="T77" s="4">
        <v>0.33300000000000002</v>
      </c>
      <c r="U77" s="4">
        <v>0.111</v>
      </c>
      <c r="V77" s="4">
        <v>0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0/R83</f>
        <v>0</v>
      </c>
      <c r="S78" s="4">
        <v>0.111</v>
      </c>
      <c r="T78" s="4">
        <v>0.44400000000000001</v>
      </c>
      <c r="U78" s="4">
        <v>0.44400000000000001</v>
      </c>
      <c r="V78" s="4">
        <v>0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2/R83</f>
        <v>0.22222222222222221</v>
      </c>
      <c r="S79" s="4">
        <v>0.44400000000000001</v>
      </c>
      <c r="T79" s="4">
        <v>0</v>
      </c>
      <c r="U79" s="4">
        <v>0.33300000000000002</v>
      </c>
      <c r="V79" s="4">
        <v>0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2/R83</f>
        <v>0.22222222222222221</v>
      </c>
      <c r="S80" s="4">
        <v>0.44400000000000001</v>
      </c>
      <c r="T80" s="4">
        <v>0.222</v>
      </c>
      <c r="U80" s="4">
        <v>0.111</v>
      </c>
      <c r="V80" s="4">
        <v>0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2"/>
      <c r="Q83" s="3"/>
      <c r="R83" s="3">
        <v>9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2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70" sqref="Z70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0.2</v>
      </c>
      <c r="S7" s="4">
        <v>0.3</v>
      </c>
      <c r="T7" s="4">
        <v>0.3</v>
      </c>
      <c r="U7" s="4">
        <v>0.2</v>
      </c>
      <c r="V7" s="24">
        <f>(0*1+2*2+3*3+3*4+2*5)/10</f>
        <v>3.5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0.2</v>
      </c>
      <c r="S8" s="4">
        <v>0.3</v>
      </c>
      <c r="T8" s="4">
        <v>0.2</v>
      </c>
      <c r="U8" s="4">
        <v>0.3</v>
      </c>
      <c r="V8" s="24">
        <f>(0*1+2*2+3*3+2*4+3*5)/10</f>
        <v>3.6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0.4</v>
      </c>
      <c r="S9" s="4">
        <v>0.1</v>
      </c>
      <c r="T9" s="4">
        <v>0.2</v>
      </c>
      <c r="U9" s="4">
        <v>0.3</v>
      </c>
      <c r="V9" s="24">
        <f>(0*1+4*2+1*3+2*4+3*5)/10</f>
        <v>3.4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0.33300000000000002</v>
      </c>
      <c r="S10" s="4">
        <v>0.44400000000000001</v>
      </c>
      <c r="T10" s="4">
        <v>0</v>
      </c>
      <c r="U10" s="4">
        <v>0.222</v>
      </c>
      <c r="V10" s="24">
        <f>(0*1+3*2+4*3+0*4+2*5)/9</f>
        <v>3.1111111111111112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0.16700000000000001</v>
      </c>
      <c r="T44" s="4">
        <v>0.16700000000000001</v>
      </c>
      <c r="U44" s="4">
        <v>0.33300000000000002</v>
      </c>
      <c r="V44" s="4">
        <v>0.33300000000000002</v>
      </c>
      <c r="W44" s="24">
        <f>(0*1+1*2+1*3+2*4+2*5)/6</f>
        <v>3.8333333333333335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0.33300000000000002</v>
      </c>
      <c r="U45" s="4">
        <v>0.16700000000000001</v>
      </c>
      <c r="V45" s="4">
        <v>0.5</v>
      </c>
      <c r="W45" s="24">
        <f>(0*1+0*2+2*3+1*4+3*5)/6</f>
        <v>4.166666666666667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0.33300000000000002</v>
      </c>
      <c r="T46" s="4">
        <v>0</v>
      </c>
      <c r="U46" s="4">
        <v>0.16700000000000001</v>
      </c>
      <c r="V46" s="4">
        <v>0.5</v>
      </c>
      <c r="W46" s="24">
        <f>(0*1+2*2+0*3+1*4+3*5)/6</f>
        <v>3.8333333333333335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0.2</v>
      </c>
      <c r="T47" s="4">
        <v>0.4</v>
      </c>
      <c r="U47" s="4">
        <v>0</v>
      </c>
      <c r="V47" s="4">
        <v>0.4</v>
      </c>
      <c r="W47" s="24">
        <f>(0*1+1*2+2*3+0*4+2*5)/5</f>
        <v>3.6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8" sqref="T98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2" t="s">
        <v>19</v>
      </c>
      <c r="C4" s="43"/>
      <c r="D4" s="43"/>
      <c r="E4" s="43"/>
      <c r="F4" s="44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9</v>
      </c>
      <c r="D6" s="12">
        <v>0.6</v>
      </c>
      <c r="E6" s="11">
        <v>6</v>
      </c>
      <c r="F6" s="13">
        <v>0.4</v>
      </c>
    </row>
    <row r="7" spans="2:18" ht="24" x14ac:dyDescent="0.25">
      <c r="B7" s="9" t="s">
        <v>22</v>
      </c>
      <c r="C7" s="14">
        <v>10</v>
      </c>
      <c r="D7" s="28">
        <v>0.66700000000000004</v>
      </c>
      <c r="E7" s="14">
        <v>5</v>
      </c>
      <c r="F7" s="29">
        <v>0.33300000000000002</v>
      </c>
    </row>
    <row r="8" spans="2:18" ht="24" x14ac:dyDescent="0.25">
      <c r="B8" s="8" t="s">
        <v>23</v>
      </c>
      <c r="C8" s="11">
        <v>14</v>
      </c>
      <c r="D8" s="26">
        <v>0.93300000000000005</v>
      </c>
      <c r="E8" s="11">
        <v>1</v>
      </c>
      <c r="F8" s="27">
        <v>6.7000000000000004E-2</v>
      </c>
    </row>
    <row r="9" spans="2:18" ht="48" x14ac:dyDescent="0.25">
      <c r="B9" s="9" t="s">
        <v>24</v>
      </c>
      <c r="C9" s="14">
        <v>13</v>
      </c>
      <c r="D9" s="28">
        <v>0.86699999999999999</v>
      </c>
      <c r="E9" s="14">
        <v>2</v>
      </c>
      <c r="F9" s="29">
        <v>0.13300000000000001</v>
      </c>
    </row>
    <row r="10" spans="2:18" ht="24" x14ac:dyDescent="0.25">
      <c r="B10" s="10" t="s">
        <v>26</v>
      </c>
      <c r="C10" s="15">
        <v>15</v>
      </c>
      <c r="D10" s="16">
        <v>1</v>
      </c>
      <c r="E10" s="15">
        <v>0</v>
      </c>
      <c r="F10" s="17">
        <v>0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0.1</v>
      </c>
      <c r="K18" s="4">
        <v>0.2</v>
      </c>
      <c r="L18" s="4">
        <v>0.3</v>
      </c>
      <c r="M18" s="4">
        <v>0.2</v>
      </c>
      <c r="N18" s="4">
        <v>0.2</v>
      </c>
      <c r="O18" s="24">
        <f>(1*1+2*2+3*3+2*4+2*5)/10</f>
        <v>3.2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0.1</v>
      </c>
      <c r="K19" s="4">
        <v>0.1</v>
      </c>
      <c r="L19" s="4">
        <v>0.1</v>
      </c>
      <c r="M19" s="4">
        <v>0.3</v>
      </c>
      <c r="N19" s="4">
        <v>0.4</v>
      </c>
      <c r="O19" s="24">
        <f>(1*1+1*2+1*3+3*4+4*5)/10</f>
        <v>3.8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0.125</v>
      </c>
      <c r="L20" s="4">
        <v>0</v>
      </c>
      <c r="M20" s="4">
        <v>0.5</v>
      </c>
      <c r="N20" s="4">
        <v>0.375</v>
      </c>
      <c r="O20" s="24">
        <f>(0*1+1*2+0*3+4*4+3*5)/8</f>
        <v>4.125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0.33300000000000002</v>
      </c>
      <c r="M45" s="4">
        <v>0.5</v>
      </c>
      <c r="N45" s="4">
        <v>0</v>
      </c>
      <c r="O45" s="4">
        <v>0.16700000000000001</v>
      </c>
      <c r="P45" s="24">
        <f>(0*1+2*2+3*3+0*4+1*5)/6</f>
        <v>3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0.16700000000000001</v>
      </c>
      <c r="M46" s="4">
        <v>0.16700000000000001</v>
      </c>
      <c r="N46" s="4">
        <v>0.16700000000000001</v>
      </c>
      <c r="O46" s="4">
        <v>0.5</v>
      </c>
      <c r="P46" s="24">
        <f>(0*1+1*2+1*3+1*4+3*5)/6</f>
        <v>4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0.2</v>
      </c>
      <c r="M47" s="4">
        <v>0</v>
      </c>
      <c r="N47" s="4">
        <v>0.2</v>
      </c>
      <c r="O47" s="4">
        <v>0.6</v>
      </c>
      <c r="P47" s="24">
        <f>(0*1+1*2+0*3+1*4+3*5)/5</f>
        <v>4.2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5" t="s">
        <v>25</v>
      </c>
      <c r="C66" s="46"/>
      <c r="D66" s="46"/>
      <c r="E66" s="46"/>
      <c r="F66" s="47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30">
        <v>12</v>
      </c>
      <c r="D68" s="33">
        <v>0.8</v>
      </c>
      <c r="E68" s="30">
        <v>3</v>
      </c>
      <c r="F68" s="34">
        <v>0.2</v>
      </c>
    </row>
    <row r="69" spans="2:6" ht="36" x14ac:dyDescent="0.25">
      <c r="B69" s="9" t="s">
        <v>28</v>
      </c>
      <c r="C69" s="31">
        <v>14</v>
      </c>
      <c r="D69" s="35">
        <v>0.93300000000000005</v>
      </c>
      <c r="E69" s="31">
        <v>1</v>
      </c>
      <c r="F69" s="36">
        <v>6.7000000000000004E-2</v>
      </c>
    </row>
    <row r="70" spans="2:6" ht="48" x14ac:dyDescent="0.25">
      <c r="B70" s="8" t="s">
        <v>29</v>
      </c>
      <c r="C70" s="30">
        <v>13</v>
      </c>
      <c r="D70" s="33">
        <v>0.86699999999999999</v>
      </c>
      <c r="E70" s="30">
        <v>2</v>
      </c>
      <c r="F70" s="34">
        <v>0.13300000000000001</v>
      </c>
    </row>
    <row r="71" spans="2:6" ht="48" x14ac:dyDescent="0.25">
      <c r="B71" s="9" t="s">
        <v>30</v>
      </c>
      <c r="C71" s="31">
        <v>14</v>
      </c>
      <c r="D71" s="35">
        <v>0.93300000000000005</v>
      </c>
      <c r="E71" s="31">
        <v>1</v>
      </c>
      <c r="F71" s="36">
        <v>6.7000000000000004E-2</v>
      </c>
    </row>
    <row r="72" spans="2:6" ht="24" x14ac:dyDescent="0.25">
      <c r="B72" s="10" t="s">
        <v>26</v>
      </c>
      <c r="C72" s="32">
        <v>14</v>
      </c>
      <c r="D72" s="37">
        <v>0.93300000000000005</v>
      </c>
      <c r="E72" s="32">
        <v>1</v>
      </c>
      <c r="F72" s="38">
        <v>6.7000000000000004E-2</v>
      </c>
    </row>
    <row r="77" spans="2:6" ht="36" customHeight="1" x14ac:dyDescent="0.25">
      <c r="B77" s="42" t="s">
        <v>31</v>
      </c>
      <c r="C77" s="48"/>
      <c r="D77" s="48"/>
      <c r="E77" s="48"/>
      <c r="F77" s="49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10</v>
      </c>
      <c r="D79" s="21">
        <v>0.66700000000000004</v>
      </c>
      <c r="E79" s="30">
        <v>5</v>
      </c>
      <c r="F79" s="22">
        <v>0.33300000000000002</v>
      </c>
    </row>
    <row r="80" spans="2:6" ht="24" x14ac:dyDescent="0.25">
      <c r="B80" s="9" t="s">
        <v>33</v>
      </c>
      <c r="C80" s="31">
        <v>15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10</v>
      </c>
      <c r="D81" s="26">
        <v>0.66700000000000004</v>
      </c>
      <c r="E81" s="30">
        <v>5</v>
      </c>
      <c r="F81" s="27">
        <v>0.33300000000000002</v>
      </c>
    </row>
    <row r="82" spans="2:6" ht="24" x14ac:dyDescent="0.25">
      <c r="B82" s="9" t="s">
        <v>35</v>
      </c>
      <c r="C82" s="31">
        <v>12</v>
      </c>
      <c r="D82" s="28">
        <v>0.8</v>
      </c>
      <c r="E82" s="31">
        <v>3</v>
      </c>
      <c r="F82" s="29">
        <v>0.2</v>
      </c>
    </row>
    <row r="83" spans="2:6" ht="72" x14ac:dyDescent="0.25">
      <c r="B83" s="8" t="s">
        <v>36</v>
      </c>
      <c r="C83" s="30">
        <v>15</v>
      </c>
      <c r="D83" s="26">
        <v>1</v>
      </c>
      <c r="E83" s="30">
        <v>0</v>
      </c>
      <c r="F83" s="27">
        <v>0</v>
      </c>
    </row>
    <row r="84" spans="2:6" ht="24" x14ac:dyDescent="0.25">
      <c r="B84" s="9" t="s">
        <v>37</v>
      </c>
      <c r="C84" s="31">
        <v>10</v>
      </c>
      <c r="D84" s="28">
        <v>0.66700000000000004</v>
      </c>
      <c r="E84" s="31">
        <v>5</v>
      </c>
      <c r="F84" s="29">
        <v>0.33300000000000002</v>
      </c>
    </row>
    <row r="85" spans="2:6" ht="24" x14ac:dyDescent="0.25">
      <c r="B85" s="8" t="s">
        <v>38</v>
      </c>
      <c r="C85" s="30">
        <v>15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11</v>
      </c>
      <c r="D86" s="28">
        <v>0.73299999999999998</v>
      </c>
      <c r="E86" s="31">
        <v>4</v>
      </c>
      <c r="F86" s="29">
        <v>0.26700000000000002</v>
      </c>
    </row>
    <row r="87" spans="2:6" ht="24" x14ac:dyDescent="0.25">
      <c r="B87" s="10" t="s">
        <v>40</v>
      </c>
      <c r="C87" s="32">
        <v>14</v>
      </c>
      <c r="D87" s="16">
        <v>0.93300000000000005</v>
      </c>
      <c r="E87" s="32">
        <v>1</v>
      </c>
      <c r="F87" s="17">
        <v>6.7000000000000004E-2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N23" sqref="N23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0.1</v>
      </c>
      <c r="P8" s="4">
        <v>0.3</v>
      </c>
      <c r="Q8" s="4">
        <v>0.4</v>
      </c>
      <c r="R8" s="4">
        <v>0.2</v>
      </c>
      <c r="S8" s="24">
        <v>3.7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2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0.16700000000000001</v>
      </c>
      <c r="R23" s="4">
        <v>0.5</v>
      </c>
      <c r="S23" s="4">
        <v>0.33300000000000002</v>
      </c>
      <c r="T23" s="39">
        <v>4.17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5" sqref="V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6</v>
      </c>
      <c r="O9" s="3">
        <v>0</v>
      </c>
      <c r="P9" s="3">
        <v>0</v>
      </c>
      <c r="Q9" s="3">
        <v>0</v>
      </c>
      <c r="R9" s="3">
        <v>2</v>
      </c>
      <c r="S9" s="3">
        <v>0</v>
      </c>
      <c r="T9" s="3">
        <v>1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40">
        <v>0</v>
      </c>
      <c r="O24" s="40">
        <v>2</v>
      </c>
      <c r="P24" s="40">
        <v>2</v>
      </c>
      <c r="Q24" s="40">
        <v>2</v>
      </c>
      <c r="R24" s="40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2" t="s">
        <v>52</v>
      </c>
      <c r="C42" s="43"/>
      <c r="D42" s="43"/>
      <c r="E42" s="43"/>
      <c r="F42" s="43"/>
      <c r="G42" s="43"/>
      <c r="H42" s="43"/>
      <c r="I42" s="43"/>
      <c r="J42" s="44"/>
    </row>
    <row r="43" spans="2:10" x14ac:dyDescent="0.25">
      <c r="B43" s="5"/>
      <c r="C43" s="62" t="s">
        <v>16</v>
      </c>
      <c r="D43" s="62"/>
      <c r="E43" s="62" t="s">
        <v>17</v>
      </c>
      <c r="F43" s="62"/>
      <c r="G43" s="63" t="s">
        <v>18</v>
      </c>
      <c r="H43" s="63"/>
      <c r="I43" s="62" t="s">
        <v>17</v>
      </c>
      <c r="J43" s="64"/>
    </row>
    <row r="44" spans="2:10" ht="120" x14ac:dyDescent="0.25">
      <c r="B44" s="8" t="s">
        <v>51</v>
      </c>
      <c r="C44" s="60">
        <v>13</v>
      </c>
      <c r="D44" s="60"/>
      <c r="E44" s="53">
        <v>0.86699999999999999</v>
      </c>
      <c r="F44" s="53"/>
      <c r="G44" s="51">
        <v>2</v>
      </c>
      <c r="H44" s="51"/>
      <c r="I44" s="53">
        <v>0.13300000000000001</v>
      </c>
      <c r="J44" s="54"/>
    </row>
    <row r="45" spans="2:10" ht="48" x14ac:dyDescent="0.25">
      <c r="B45" s="9" t="s">
        <v>53</v>
      </c>
      <c r="C45" s="59">
        <v>11</v>
      </c>
      <c r="D45" s="59"/>
      <c r="E45" s="55">
        <v>0.73299999999999998</v>
      </c>
      <c r="F45" s="55"/>
      <c r="G45" s="50">
        <v>4</v>
      </c>
      <c r="H45" s="50"/>
      <c r="I45" s="55">
        <v>0.26700000000000002</v>
      </c>
      <c r="J45" s="56"/>
    </row>
    <row r="46" spans="2:10" ht="24" x14ac:dyDescent="0.25">
      <c r="B46" s="8" t="s">
        <v>54</v>
      </c>
      <c r="C46" s="60">
        <v>14</v>
      </c>
      <c r="D46" s="60"/>
      <c r="E46" s="53">
        <v>0.93300000000000005</v>
      </c>
      <c r="F46" s="53"/>
      <c r="G46" s="51">
        <v>1</v>
      </c>
      <c r="H46" s="51"/>
      <c r="I46" s="53">
        <v>6.7000000000000004E-2</v>
      </c>
      <c r="J46" s="54"/>
    </row>
    <row r="47" spans="2:10" ht="24" x14ac:dyDescent="0.25">
      <c r="B47" s="18" t="s">
        <v>55</v>
      </c>
      <c r="C47" s="61">
        <v>11</v>
      </c>
      <c r="D47" s="61"/>
      <c r="E47" s="57">
        <v>0.73299999999999998</v>
      </c>
      <c r="F47" s="57"/>
      <c r="G47" s="52">
        <v>4</v>
      </c>
      <c r="H47" s="52"/>
      <c r="I47" s="57">
        <v>0.26700000000000002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40">
        <v>0</v>
      </c>
      <c r="O53" s="40">
        <v>0</v>
      </c>
      <c r="P53" s="40">
        <v>1</v>
      </c>
      <c r="Q53" s="40">
        <v>9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2</v>
      </c>
      <c r="O73" s="3">
        <v>2</v>
      </c>
      <c r="P73" s="3">
        <v>1</v>
      </c>
      <c r="Q73" s="3">
        <v>2</v>
      </c>
      <c r="R73" s="3">
        <v>0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3</v>
      </c>
      <c r="O95" s="3">
        <v>2</v>
      </c>
      <c r="P95" s="3">
        <v>1</v>
      </c>
      <c r="Q95" s="3">
        <v>3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2012-12-11T10:46:03Z</dcterms:modified>
</cp:coreProperties>
</file>