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0" i="3"/>
  <c r="R79" i="3"/>
  <c r="R78" i="3"/>
  <c r="R77" i="3"/>
  <c r="R83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 l="1"/>
  <c r="R81" i="3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<sst xmlns="http://schemas.openxmlformats.org/spreadsheetml/2006/main" count="124" uniqueCount="74">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</sst>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10" fontId="2" fillId="0" borderId="0" xfId="1" applyNumberFormat="1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2" fontId="2" fillId="0" borderId="0" xfId="0" applyNumberFormat="1" applyFont="1"/>
    <xf numFmtId="1" fontId="2" fillId="0" borderId="0" xfId="1" applyNumberFormat="1" applyFo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10" fontId="3" fillId="0" borderId="0" xfId="1" applyNumberFormat="1" applyFont="1"/>
    <xf numFmtId="10" fontId="13" fillId="3" borderId="0" xfId="1" applyNumberFormat="1" applyFont="1" applyFill="1" applyBorder="1" applyAlignment="1">
      <alignment horizontal="center" vertical="center"/>
    </xf>
    <xf numFmtId="10" fontId="13" fillId="3" borderId="5" xfId="1" applyNumberFormat="1" applyFont="1" applyFill="1" applyBorder="1" applyAlignment="1">
      <alignment horizontal="center" vertical="center"/>
    </xf>
    <xf numFmtId="10" fontId="13" fillId="4" borderId="0" xfId="1" applyNumberFormat="1" applyFont="1" applyFill="1" applyBorder="1" applyAlignment="1">
      <alignment horizontal="center" vertical="center"/>
    </xf>
    <xf numFmtId="10" fontId="13" fillId="4" borderId="5" xfId="1" applyNumberFormat="1" applyFont="1" applyFill="1" applyBorder="1" applyAlignment="1">
      <alignment horizontal="center" vertical="center"/>
    </xf>
    <xf numFmtId="10" fontId="13" fillId="3" borderId="7" xfId="1" applyNumberFormat="1" applyFont="1" applyFill="1" applyBorder="1" applyAlignment="1">
      <alignment horizontal="center" vertical="center"/>
    </xf>
    <xf numFmtId="10" fontId="13" fillId="3" borderId="8" xfId="1" applyNumberFormat="1" applyFont="1" applyFill="1" applyBorder="1" applyAlignment="1">
      <alignment horizontal="center" vertical="center"/>
    </xf>
    <xf numFmtId="0" fontId="2" fillId="0" borderId="0" xfId="0" applyNumberFormat="1" applyFont="1"/>
    <xf numFmtId="0" fontId="2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768428587104181E-3"/>
                  <c:y val="-6.17881057550732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984422860905003E-2"/>
                  <c:y val="-6.5040394340951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0.1</c:v>
                </c:pt>
                <c:pt idx="1">
                  <c:v>0.3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1536857174208361E-3"/>
                  <c:y val="-6.17881057550732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0.1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6998957163235433E-2"/>
                  <c:y val="-6.17878496895205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998957163235433E-2"/>
                  <c:y val="-6.50396261442929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2689500054864631E-2"/>
                  <c:y val="-6.50380897509762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9750034791206155E-2"/>
                  <c:y val="-6.50378336854234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0.4</c:v>
                </c:pt>
                <c:pt idx="1">
                  <c:v>0.3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3213216046767231E-2"/>
                  <c:y val="-6.33682862812880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3216813727309878E-2"/>
                  <c:y val="-6.50398822098457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77282304"/>
        <c:axId val="77301248"/>
      </c:barChart>
      <c:catAx>
        <c:axId val="77282304"/>
        <c:scaling>
          <c:orientation val="maxMin"/>
        </c:scaling>
        <c:delete val="1"/>
        <c:axPos val="l"/>
        <c:majorTickMark val="out"/>
        <c:minorTickMark val="none"/>
        <c:tickLblPos val="none"/>
        <c:crossAx val="77301248"/>
        <c:crosses val="autoZero"/>
        <c:auto val="1"/>
        <c:lblAlgn val="ctr"/>
        <c:lblOffset val="100"/>
        <c:noMultiLvlLbl val="0"/>
      </c:catAx>
      <c:valAx>
        <c:axId val="7730124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772823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3.2222222222222223</c:v>
                </c:pt>
                <c:pt idx="1">
                  <c:v>3.5</c:v>
                </c:pt>
                <c:pt idx="2">
                  <c:v>3.3</c:v>
                </c:pt>
                <c:pt idx="3">
                  <c:v>3.1111111111111112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84105088"/>
        <c:axId val="84106624"/>
      </c:barChart>
      <c:catAx>
        <c:axId val="8410508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4106624"/>
        <c:crosses val="autoZero"/>
        <c:auto val="1"/>
        <c:lblAlgn val="ctr"/>
        <c:lblOffset val="100"/>
        <c:noMultiLvlLbl val="0"/>
      </c:catAx>
      <c:valAx>
        <c:axId val="84106624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84105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31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3.6934441366574329E-3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</c:v>
                </c:pt>
                <c:pt idx="1">
                  <c:v>6.7000000000000004E-2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7.3868882733148658E-3"/>
                  <c:y val="-4.700061842918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</c:v>
                </c:pt>
                <c:pt idx="1">
                  <c:v>6.7000000000000004E-2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4773194901883802E-2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080332409972299E-2"/>
                  <c:y val="-4.70002288674954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8465766571423017E-3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0.14299999999999999</c:v>
                </c:pt>
                <c:pt idx="1">
                  <c:v>0.13300000000000001</c:v>
                </c:pt>
                <c:pt idx="2">
                  <c:v>8.3000000000000004E-2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379879454126405"/>
                  <c:y val="-4.69961384697042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5327865872721592E-2"/>
                  <c:y val="-4.6995359346315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1250797943885824"/>
                  <c:y val="-4.69951645654682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0.64300000000000002</c:v>
                </c:pt>
                <c:pt idx="1">
                  <c:v>0.4</c:v>
                </c:pt>
                <c:pt idx="2">
                  <c:v>0.5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4283159203437656E-2"/>
                  <c:y val="-4.69955541271626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886426592797798E-2"/>
                  <c:y val="-4.6999060182412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9054318348710568E-2"/>
                  <c:y val="-4.6994775003773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0.214</c:v>
                </c:pt>
                <c:pt idx="1">
                  <c:v>0.33300000000000002</c:v>
                </c:pt>
                <c:pt idx="2">
                  <c:v>0.41699999999999998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91910528"/>
        <c:axId val="91912064"/>
      </c:barChart>
      <c:catAx>
        <c:axId val="9191052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91912064"/>
        <c:crosses val="autoZero"/>
        <c:auto val="1"/>
        <c:lblAlgn val="ctr"/>
        <c:lblOffset val="100"/>
        <c:noMultiLvlLbl val="0"/>
      </c:catAx>
      <c:valAx>
        <c:axId val="9191206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919105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4.0909090909090908</c:v>
                </c:pt>
                <c:pt idx="1">
                  <c:v>3.9090909090909092</c:v>
                </c:pt>
                <c:pt idx="2">
                  <c:v>4.4285714285714288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89336832"/>
        <c:axId val="89346816"/>
      </c:barChart>
      <c:catAx>
        <c:axId val="8933683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9346816"/>
        <c:crosses val="autoZero"/>
        <c:auto val="1"/>
        <c:lblAlgn val="ctr"/>
        <c:lblOffset val="100"/>
        <c:noMultiLvlLbl val="0"/>
      </c:catAx>
      <c:valAx>
        <c:axId val="89346816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89336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599813918830534E-2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0.17599999999999999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756730820267611E-2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0.29399999999999998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7107146987893324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0.35299999999999998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4569849966756596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0.17599999999999999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89469312"/>
        <c:axId val="89470848"/>
      </c:barChart>
      <c:catAx>
        <c:axId val="894693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89470848"/>
        <c:crosses val="autoZero"/>
        <c:auto val="1"/>
        <c:lblAlgn val="ctr"/>
        <c:lblOffset val="100"/>
        <c:noMultiLvlLbl val="0"/>
      </c:catAx>
      <c:valAx>
        <c:axId val="8947084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894693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97463296"/>
        <c:axId val="97465088"/>
      </c:barChart>
      <c:catAx>
        <c:axId val="97463296"/>
        <c:scaling>
          <c:orientation val="minMax"/>
        </c:scaling>
        <c:delete val="1"/>
        <c:axPos val="l"/>
        <c:majorTickMark val="out"/>
        <c:minorTickMark val="none"/>
        <c:tickLblPos val="none"/>
        <c:crossAx val="97465088"/>
        <c:crosses val="autoZero"/>
        <c:auto val="1"/>
        <c:lblAlgn val="ctr"/>
        <c:lblOffset val="100"/>
        <c:noMultiLvlLbl val="0"/>
      </c:catAx>
      <c:valAx>
        <c:axId val="974650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974632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11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93061888"/>
        <c:axId val="93063424"/>
      </c:barChart>
      <c:catAx>
        <c:axId val="93061888"/>
        <c:scaling>
          <c:orientation val="maxMin"/>
        </c:scaling>
        <c:delete val="1"/>
        <c:axPos val="l"/>
        <c:majorTickMark val="out"/>
        <c:minorTickMark val="none"/>
        <c:tickLblPos val="none"/>
        <c:crossAx val="93063424"/>
        <c:crosses val="autoZero"/>
        <c:auto val="1"/>
        <c:lblAlgn val="ctr"/>
        <c:lblOffset val="100"/>
        <c:noMultiLvlLbl val="0"/>
      </c:catAx>
      <c:valAx>
        <c:axId val="9306342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30618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119232"/>
        <c:axId val="93120768"/>
      </c:barChart>
      <c:catAx>
        <c:axId val="93119232"/>
        <c:scaling>
          <c:orientation val="maxMin"/>
        </c:scaling>
        <c:delete val="1"/>
        <c:axPos val="l"/>
        <c:majorTickMark val="out"/>
        <c:minorTickMark val="none"/>
        <c:tickLblPos val="none"/>
        <c:crossAx val="93120768"/>
        <c:crosses val="autoZero"/>
        <c:auto val="1"/>
        <c:lblAlgn val="ctr"/>
        <c:lblOffset val="100"/>
        <c:noMultiLvlLbl val="0"/>
      </c:catAx>
      <c:valAx>
        <c:axId val="9312076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3119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066432"/>
        <c:axId val="98067968"/>
      </c:barChart>
      <c:catAx>
        <c:axId val="98066432"/>
        <c:scaling>
          <c:orientation val="maxMin"/>
        </c:scaling>
        <c:delete val="1"/>
        <c:axPos val="l"/>
        <c:majorTickMark val="out"/>
        <c:minorTickMark val="none"/>
        <c:tickLblPos val="none"/>
        <c:crossAx val="98067968"/>
        <c:crosses val="autoZero"/>
        <c:auto val="1"/>
        <c:lblAlgn val="ctr"/>
        <c:lblOffset val="100"/>
        <c:noMultiLvlLbl val="0"/>
      </c:catAx>
      <c:valAx>
        <c:axId val="9806796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80664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1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914880"/>
        <c:axId val="97916416"/>
      </c:barChart>
      <c:catAx>
        <c:axId val="97914880"/>
        <c:scaling>
          <c:orientation val="maxMin"/>
        </c:scaling>
        <c:delete val="1"/>
        <c:axPos val="l"/>
        <c:majorTickMark val="out"/>
        <c:minorTickMark val="none"/>
        <c:tickLblPos val="none"/>
        <c:crossAx val="97916416"/>
        <c:crosses val="autoZero"/>
        <c:auto val="1"/>
        <c:lblAlgn val="ctr"/>
        <c:lblOffset val="100"/>
        <c:noMultiLvlLbl val="0"/>
      </c:catAx>
      <c:valAx>
        <c:axId val="9791641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79148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3</c:v>
                </c:pt>
                <c:pt idx="1">
                  <c:v>1</c:v>
                </c:pt>
                <c:pt idx="2">
                  <c:v>0</c:v>
                </c:pt>
                <c:pt idx="3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970816"/>
        <c:axId val="98640256"/>
      </c:barChart>
      <c:catAx>
        <c:axId val="97970816"/>
        <c:scaling>
          <c:orientation val="maxMin"/>
        </c:scaling>
        <c:delete val="1"/>
        <c:axPos val="l"/>
        <c:majorTickMark val="out"/>
        <c:minorTickMark val="none"/>
        <c:tickLblPos val="none"/>
        <c:crossAx val="98640256"/>
        <c:crosses val="autoZero"/>
        <c:auto val="1"/>
        <c:lblAlgn val="ctr"/>
        <c:lblOffset val="100"/>
        <c:noMultiLvlLbl val="0"/>
      </c:catAx>
      <c:valAx>
        <c:axId val="9864025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7970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3.8333333333333335</c:v>
                </c:pt>
                <c:pt idx="1">
                  <c:v>3.1666666666666665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86274048"/>
        <c:axId val="86275584"/>
      </c:barChart>
      <c:catAx>
        <c:axId val="86274048"/>
        <c:scaling>
          <c:orientation val="maxMin"/>
        </c:scaling>
        <c:delete val="1"/>
        <c:axPos val="l"/>
        <c:majorTickMark val="out"/>
        <c:minorTickMark val="none"/>
        <c:tickLblPos val="none"/>
        <c:crossAx val="86275584"/>
        <c:crosses val="autoZero"/>
        <c:auto val="1"/>
        <c:lblAlgn val="ctr"/>
        <c:lblOffset val="100"/>
        <c:noMultiLvlLbl val="0"/>
      </c:catAx>
      <c:valAx>
        <c:axId val="86275584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862740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5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7</c:v>
                </c:pt>
                <c:pt idx="5">
                  <c:v>6</c:v>
                </c:pt>
                <c:pt idx="6">
                  <c:v>2</c:v>
                </c:pt>
                <c:pt idx="7">
                  <c:v>6</c:v>
                </c:pt>
                <c:pt idx="8">
                  <c:v>5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1</c:v>
                </c:pt>
                <c:pt idx="1">
                  <c:v>4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3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88747392"/>
        <c:axId val="88757376"/>
      </c:barChart>
      <c:catAx>
        <c:axId val="8874739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8757376"/>
        <c:crosses val="autoZero"/>
        <c:auto val="1"/>
        <c:lblAlgn val="ctr"/>
        <c:lblOffset val="100"/>
        <c:noMultiLvlLbl val="0"/>
      </c:catAx>
      <c:valAx>
        <c:axId val="88757376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887473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3333333333333334E-2"/>
                  <c:y val="-4.63320275511395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428571428571429E-2"/>
                  <c:y val="-4.89054210499007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0.13300000000000001</c:v>
                </c:pt>
                <c:pt idx="1">
                  <c:v>0.13300000000000001</c:v>
                </c:pt>
                <c:pt idx="2">
                  <c:v>6.2E-2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1.3333333333333334E-2"/>
                  <c:y val="-4.63316221965677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</c:v>
                </c:pt>
                <c:pt idx="1">
                  <c:v>0.13300000000000001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666651668541433"/>
                  <c:y val="-4.8905218372614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8571428571428575E-2"/>
                  <c:y val="-4.6331216841996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8571428571428571E-2"/>
                  <c:y val="-4.8905218372614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0.46700000000000003</c:v>
                </c:pt>
                <c:pt idx="1">
                  <c:v>0.33300000000000002</c:v>
                </c:pt>
                <c:pt idx="2">
                  <c:v>0.188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3333333333333334E-2"/>
                  <c:y val="-4.89054210499007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19047619047619E-2"/>
                  <c:y val="-4.76080837430116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4761754780652422E-2"/>
                  <c:y val="-5.08322740067191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0.13300000000000001</c:v>
                </c:pt>
                <c:pt idx="1">
                  <c:v>0.2</c:v>
                </c:pt>
                <c:pt idx="2">
                  <c:v>0.312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0486839145106863E-2"/>
                  <c:y val="-4.89088665637606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299422572178478E-2"/>
                  <c:y val="-4.6331216841996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8122834645669288E-2"/>
                  <c:y val="-5.12544507931978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0.26700000000000002</c:v>
                </c:pt>
                <c:pt idx="1">
                  <c:v>0.2</c:v>
                </c:pt>
                <c:pt idx="2">
                  <c:v>0.438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88899968"/>
        <c:axId val="88901120"/>
      </c:barChart>
      <c:catAx>
        <c:axId val="8889996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8901120"/>
        <c:crosses val="autoZero"/>
        <c:auto val="1"/>
        <c:lblAlgn val="ctr"/>
        <c:lblOffset val="100"/>
        <c:noMultiLvlLbl val="0"/>
      </c:catAx>
      <c:valAx>
        <c:axId val="8890112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88999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3.6</c:v>
                </c:pt>
                <c:pt idx="1">
                  <c:v>3.5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88984960"/>
        <c:axId val="88986752"/>
      </c:barChart>
      <c:catAx>
        <c:axId val="8898496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8986752"/>
        <c:crosses val="autoZero"/>
        <c:auto val="1"/>
        <c:lblAlgn val="ctr"/>
        <c:lblOffset val="100"/>
        <c:noMultiLvlLbl val="0"/>
      </c:catAx>
      <c:valAx>
        <c:axId val="88986752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889849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2.9944838455476755E-2"/>
                  <c:y val="-4.4443770454731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</c:v>
                </c:pt>
                <c:pt idx="1">
                  <c:v>0.188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4562647754137114E-3"/>
                  <c:y val="-4.44441037463477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5760441292356187E-3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1520882584712374E-3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9944838455476755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0.11799999999999999</c:v>
                </c:pt>
                <c:pt idx="1">
                  <c:v>6.2E-2</c:v>
                </c:pt>
                <c:pt idx="2">
                  <c:v>7.0999999999999994E-2</c:v>
                </c:pt>
                <c:pt idx="3">
                  <c:v>6.2E-2</c:v>
                </c:pt>
                <c:pt idx="4">
                  <c:v>0.188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4129235618597322E-2"/>
                  <c:y val="-4.44442703921559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2827447987441287"/>
                  <c:y val="-4.56206231520021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8912529550827423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0.23499999999999999</c:v>
                </c:pt>
                <c:pt idx="1">
                  <c:v>0.56200000000000006</c:v>
                </c:pt>
                <c:pt idx="2">
                  <c:v>0.14299999999999999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378294025303574E-2"/>
                  <c:y val="-4.3503721450865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1520882584712374E-3"/>
                  <c:y val="-4.4443603808923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4156226925535015E-2"/>
                  <c:y val="-4.56216230268511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4562647754137114E-2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7281323877068557E-2"/>
                  <c:y val="-4.4444103746347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0.11799999999999999</c:v>
                </c:pt>
                <c:pt idx="1">
                  <c:v>6.2E-2</c:v>
                </c:pt>
                <c:pt idx="2">
                  <c:v>0.35699999999999998</c:v>
                </c:pt>
                <c:pt idx="3">
                  <c:v>0.438</c:v>
                </c:pt>
                <c:pt idx="4">
                  <c:v>0.25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2487556076767012"/>
                  <c:y val="-4.56207897978103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032184806686513E-2"/>
                  <c:y val="-4.444410374634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4197799743117219E-2"/>
                  <c:y val="-4.4443770454731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1677332886580678"/>
                  <c:y val="-4.5620956443618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3027233297965427"/>
                  <c:y val="-4.45772537470726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0.52900000000000003</c:v>
                </c:pt>
                <c:pt idx="1">
                  <c:v>0.125</c:v>
                </c:pt>
                <c:pt idx="2">
                  <c:v>0.42899999999999999</c:v>
                </c:pt>
                <c:pt idx="3">
                  <c:v>0.5</c:v>
                </c:pt>
                <c:pt idx="4">
                  <c:v>0.56200000000000006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9062784"/>
        <c:axId val="89085056"/>
      </c:barChart>
      <c:catAx>
        <c:axId val="8906278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9085056"/>
        <c:crosses val="autoZero"/>
        <c:auto val="1"/>
        <c:lblAlgn val="ctr"/>
        <c:lblOffset val="100"/>
        <c:noMultiLvlLbl val="0"/>
      </c:catAx>
      <c:valAx>
        <c:axId val="8908505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90627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4.3636363636363633</c:v>
                </c:pt>
                <c:pt idx="1">
                  <c:v>3</c:v>
                </c:pt>
                <c:pt idx="2">
                  <c:v>4.2222222222222223</c:v>
                </c:pt>
                <c:pt idx="3">
                  <c:v>4.3</c:v>
                </c:pt>
                <c:pt idx="4">
                  <c:v>4.3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528192"/>
        <c:axId val="89529728"/>
      </c:barChart>
      <c:catAx>
        <c:axId val="8952819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9529728"/>
        <c:crosses val="autoZero"/>
        <c:auto val="1"/>
        <c:lblAlgn val="ctr"/>
        <c:lblOffset val="100"/>
        <c:noMultiLvlLbl val="0"/>
      </c:catAx>
      <c:valAx>
        <c:axId val="89529728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895281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0.29411764705882354</c:v>
                </c:pt>
                <c:pt idx="1">
                  <c:v>6.2E-2</c:v>
                </c:pt>
                <c:pt idx="2">
                  <c:v>0.2</c:v>
                </c:pt>
                <c:pt idx="3">
                  <c:v>0.38500000000000001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0.29411764705882354</c:v>
                </c:pt>
                <c:pt idx="1">
                  <c:v>0.25</c:v>
                </c:pt>
                <c:pt idx="2">
                  <c:v>0.26700000000000002</c:v>
                </c:pt>
                <c:pt idx="3">
                  <c:v>7.6999999999999999E-2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0.17647058823529413</c:v>
                </c:pt>
                <c:pt idx="1">
                  <c:v>0.125</c:v>
                </c:pt>
                <c:pt idx="2">
                  <c:v>0.33300000000000002</c:v>
                </c:pt>
                <c:pt idx="3">
                  <c:v>0.46200000000000002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0.11764705882352941</c:v>
                </c:pt>
                <c:pt idx="1">
                  <c:v>0.56200000000000006</c:v>
                </c:pt>
                <c:pt idx="2">
                  <c:v>0.2</c:v>
                </c:pt>
                <c:pt idx="3">
                  <c:v>7.6999999999999999E-2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0.11764705882352941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9617152"/>
        <c:axId val="89618688"/>
      </c:barChart>
      <c:catAx>
        <c:axId val="896171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89618688"/>
        <c:crosses val="autoZero"/>
        <c:auto val="1"/>
        <c:lblAlgn val="ctr"/>
        <c:lblOffset val="100"/>
        <c:noMultiLvlLbl val="0"/>
      </c:catAx>
      <c:valAx>
        <c:axId val="8961868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96171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78947150304303E-2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7543857225603367E-3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4.10557184750732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8070171560965387E-2"/>
                  <c:y val="-4.1055564535371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0.125</c:v>
                </c:pt>
                <c:pt idx="1">
                  <c:v>5.8999999999999997E-2</c:v>
                </c:pt>
                <c:pt idx="2">
                  <c:v>5.8999999999999997E-2</c:v>
                </c:pt>
                <c:pt idx="3">
                  <c:v>0.16700000000000001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6841962033158995E-2"/>
                  <c:y val="-4.1055102716266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7368414509129091E-2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9122800231689426E-2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2631433536202026E-2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0.188</c:v>
                </c:pt>
                <c:pt idx="1">
                  <c:v>0.23499999999999999</c:v>
                </c:pt>
                <c:pt idx="2">
                  <c:v>0.23499999999999999</c:v>
                </c:pt>
                <c:pt idx="3">
                  <c:v>0.25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1929814624973804E-2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035085780482629E-2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3157886012172121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8947357515215158E-2"/>
                  <c:y val="-4.1054794836862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0.312</c:v>
                </c:pt>
                <c:pt idx="1">
                  <c:v>0.11799999999999999</c:v>
                </c:pt>
                <c:pt idx="2">
                  <c:v>0.29399999999999998</c:v>
                </c:pt>
                <c:pt idx="3">
                  <c:v>0.33300000000000002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3333190588038325E-2"/>
                  <c:y val="-4.1053409379546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9122800231689426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4035085780482693E-2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7719286128016844E-3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0.188</c:v>
                </c:pt>
                <c:pt idx="1">
                  <c:v>0.23499999999999999</c:v>
                </c:pt>
                <c:pt idx="2">
                  <c:v>0.11799999999999999</c:v>
                </c:pt>
                <c:pt idx="3">
                  <c:v>8.3000000000000004E-2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7304733070212315E-2"/>
                  <c:y val="-4.30069041956265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4734343868718906E-2"/>
                  <c:y val="-4.30073660147320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6540673222727831E-2"/>
                  <c:y val="-4.1052331801633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9132472837066884E-2"/>
                  <c:y val="-4.301013692936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0.188</c:v>
                </c:pt>
                <c:pt idx="1">
                  <c:v>0.35299999999999998</c:v>
                </c:pt>
                <c:pt idx="2">
                  <c:v>0.29399999999999998</c:v>
                </c:pt>
                <c:pt idx="3">
                  <c:v>0.16700000000000001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84057088"/>
        <c:axId val="84075264"/>
      </c:barChart>
      <c:catAx>
        <c:axId val="8405708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4075264"/>
        <c:crosses val="autoZero"/>
        <c:auto val="1"/>
        <c:lblAlgn val="ctr"/>
        <c:lblOffset val="100"/>
        <c:noMultiLvlLbl val="0"/>
      </c:catAx>
      <c:valAx>
        <c:axId val="8407526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40570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2,8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3,4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3,2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T73" sqref="T73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42" t="s">
        <v>69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20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3"/>
      <c r="M6" s="3"/>
      <c r="N6" s="3"/>
      <c r="O6" s="3"/>
      <c r="P6" s="3"/>
      <c r="Q6" s="3"/>
      <c r="R6" s="3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23" t="s">
        <v>72</v>
      </c>
      <c r="M8" s="4">
        <v>0.1</v>
      </c>
      <c r="N8" s="4">
        <v>0.1</v>
      </c>
      <c r="O8" s="4">
        <v>0.2</v>
      </c>
      <c r="P8" s="4">
        <v>0.4</v>
      </c>
      <c r="Q8" s="4">
        <v>0.2</v>
      </c>
      <c r="R8" s="24">
        <f>(1*1+1*2+2*3+4*4+2*5)/10</f>
        <v>3.5</v>
      </c>
      <c r="S8" s="3"/>
      <c r="T8" s="2"/>
    </row>
    <row r="9" spans="1:20" x14ac:dyDescent="0.25">
      <c r="K9" s="2"/>
      <c r="L9" s="3" t="s">
        <v>0</v>
      </c>
      <c r="M9" s="4">
        <v>0.3</v>
      </c>
      <c r="N9" s="4">
        <v>0</v>
      </c>
      <c r="O9" s="4">
        <v>0.2</v>
      </c>
      <c r="P9" s="4">
        <v>0.3</v>
      </c>
      <c r="Q9" s="4">
        <v>0.2</v>
      </c>
      <c r="R9" s="24">
        <f>(3*1+0*2+2*3+3*4+2*5)/10</f>
        <v>3.1</v>
      </c>
      <c r="S9" s="3"/>
      <c r="T9" s="2"/>
    </row>
    <row r="10" spans="1:20" x14ac:dyDescent="0.25"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23" t="s">
        <v>73</v>
      </c>
      <c r="N31" s="4">
        <v>0</v>
      </c>
      <c r="O31" s="4">
        <v>0.16700000000000001</v>
      </c>
      <c r="P31" s="4">
        <v>0.16700000000000001</v>
      </c>
      <c r="Q31" s="4">
        <v>0.33300000000000002</v>
      </c>
      <c r="R31" s="4">
        <v>0.33300000000000002</v>
      </c>
      <c r="S31" s="24">
        <f>(0*1+1*2+1*3+2*4+2*5)/6</f>
        <v>3.8333333333333335</v>
      </c>
      <c r="T31" s="2"/>
      <c r="U31" s="2"/>
    </row>
    <row r="32" spans="11:21" x14ac:dyDescent="0.25">
      <c r="K32" s="2"/>
      <c r="L32" s="2"/>
      <c r="M32" s="3" t="s">
        <v>0</v>
      </c>
      <c r="N32" s="4">
        <v>0.33300000000000002</v>
      </c>
      <c r="O32" s="4">
        <v>0</v>
      </c>
      <c r="P32" s="4">
        <v>0.16700000000000001</v>
      </c>
      <c r="Q32" s="4">
        <v>0.16700000000000001</v>
      </c>
      <c r="R32" s="4">
        <v>0.33300000000000002</v>
      </c>
      <c r="S32" s="24">
        <f>(2*1+0*2+1*3+1*4+2*5)/6</f>
        <v>3.1666666666666665</v>
      </c>
      <c r="T32" s="2"/>
      <c r="U32" s="2"/>
    </row>
    <row r="33" spans="11:21" x14ac:dyDescent="0.25"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3"/>
      <c r="N43" s="3"/>
      <c r="O43" s="3"/>
      <c r="P43" s="3"/>
      <c r="Q43" s="3"/>
      <c r="R43" s="3"/>
      <c r="S43" s="2"/>
    </row>
    <row r="44" spans="11:21" x14ac:dyDescent="0.25">
      <c r="M44" s="2"/>
      <c r="N44" s="3"/>
      <c r="O44" s="3"/>
      <c r="P44" s="3"/>
      <c r="Q44" s="3"/>
      <c r="R44" s="3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3"/>
      <c r="R45" s="3"/>
      <c r="S45" s="2"/>
    </row>
    <row r="46" spans="11:21" x14ac:dyDescent="0.25">
      <c r="M46" s="2"/>
      <c r="N46" s="3">
        <v>1</v>
      </c>
      <c r="O46" s="25">
        <v>5</v>
      </c>
      <c r="P46" s="25">
        <v>1</v>
      </c>
      <c r="Q46" s="3"/>
      <c r="R46" s="3"/>
      <c r="S46" s="2"/>
    </row>
    <row r="47" spans="11:21" x14ac:dyDescent="0.25">
      <c r="M47" s="2"/>
      <c r="N47" s="3">
        <v>2</v>
      </c>
      <c r="O47" s="25">
        <v>3</v>
      </c>
      <c r="P47" s="25">
        <v>4</v>
      </c>
      <c r="Q47" s="3"/>
      <c r="R47" s="3"/>
      <c r="S47" s="2"/>
    </row>
    <row r="48" spans="11:21" x14ac:dyDescent="0.25">
      <c r="M48" s="2"/>
      <c r="N48" s="3">
        <v>3</v>
      </c>
      <c r="O48" s="25">
        <v>7</v>
      </c>
      <c r="P48" s="25">
        <v>1</v>
      </c>
      <c r="Q48" s="3"/>
      <c r="R48" s="3"/>
      <c r="S48" s="2"/>
    </row>
    <row r="49" spans="13:19" x14ac:dyDescent="0.25">
      <c r="M49" s="2"/>
      <c r="N49" s="3">
        <v>4</v>
      </c>
      <c r="O49" s="25">
        <v>5</v>
      </c>
      <c r="P49" s="25">
        <v>1</v>
      </c>
      <c r="Q49" s="3"/>
      <c r="R49" s="3"/>
      <c r="S49" s="2"/>
    </row>
    <row r="50" spans="13:19" x14ac:dyDescent="0.25">
      <c r="M50" s="2"/>
      <c r="N50" s="3">
        <v>5</v>
      </c>
      <c r="O50" s="25">
        <v>7</v>
      </c>
      <c r="P50" s="25">
        <v>2</v>
      </c>
      <c r="Q50" s="3"/>
      <c r="R50" s="3"/>
      <c r="S50" s="2"/>
    </row>
    <row r="51" spans="13:19" x14ac:dyDescent="0.25">
      <c r="M51" s="2"/>
      <c r="N51" s="3">
        <v>6</v>
      </c>
      <c r="O51" s="25">
        <v>6</v>
      </c>
      <c r="P51" s="25">
        <v>0</v>
      </c>
      <c r="Q51" s="3"/>
      <c r="R51" s="3"/>
      <c r="S51" s="2"/>
    </row>
    <row r="52" spans="13:19" x14ac:dyDescent="0.25">
      <c r="M52" s="2"/>
      <c r="N52" s="3">
        <v>7</v>
      </c>
      <c r="O52" s="25">
        <v>2</v>
      </c>
      <c r="P52" s="25">
        <v>3</v>
      </c>
      <c r="Q52" s="3"/>
      <c r="R52" s="3"/>
      <c r="S52" s="2"/>
    </row>
    <row r="53" spans="13:19" x14ac:dyDescent="0.25">
      <c r="M53" s="2"/>
      <c r="N53" s="3">
        <v>8</v>
      </c>
      <c r="O53" s="25">
        <v>6</v>
      </c>
      <c r="P53" s="25">
        <v>1</v>
      </c>
      <c r="Q53" s="3"/>
      <c r="R53" s="3"/>
      <c r="S53" s="2"/>
    </row>
    <row r="54" spans="13:19" x14ac:dyDescent="0.25">
      <c r="M54" s="2"/>
      <c r="N54" s="3">
        <v>9</v>
      </c>
      <c r="O54" s="25">
        <v>5</v>
      </c>
      <c r="P54" s="25">
        <v>1</v>
      </c>
      <c r="Q54" s="3"/>
      <c r="R54" s="3"/>
      <c r="S54" s="2"/>
    </row>
    <row r="55" spans="13:19" x14ac:dyDescent="0.25">
      <c r="M55" s="2"/>
      <c r="N55" s="2"/>
      <c r="O55" s="2"/>
      <c r="P55" s="2"/>
      <c r="Q55" s="2"/>
      <c r="R55" s="3"/>
      <c r="S55" s="2"/>
    </row>
    <row r="56" spans="13:19" x14ac:dyDescent="0.25">
      <c r="M56" s="2"/>
      <c r="N56" s="2"/>
      <c r="O56" s="2"/>
      <c r="P56" s="2"/>
      <c r="Q56" s="2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W60" sqref="W60"/>
    </sheetView>
  </sheetViews>
  <sheetFormatPr defaultRowHeight="15" x14ac:dyDescent="0.25"/>
  <sheetData>
    <row r="2" spans="1:23" ht="27.75" customHeight="1" x14ac:dyDescent="0.35">
      <c r="A2" s="42" t="s">
        <v>70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19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M10" s="2"/>
      <c r="N10" s="2"/>
      <c r="O10" s="2"/>
      <c r="P10" s="2"/>
      <c r="Q10" s="2"/>
      <c r="R10" s="2"/>
      <c r="S10" s="2"/>
      <c r="T10" s="2"/>
      <c r="U10" s="3"/>
      <c r="V10" s="3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3"/>
      <c r="V11" s="3"/>
      <c r="W11" s="2"/>
    </row>
    <row r="12" spans="1:23" x14ac:dyDescent="0.25">
      <c r="M12" s="2"/>
      <c r="N12" s="23">
        <v>1</v>
      </c>
      <c r="O12" s="4">
        <v>0.13300000000000001</v>
      </c>
      <c r="P12" s="4">
        <v>0</v>
      </c>
      <c r="Q12" s="4">
        <v>0.46700000000000003</v>
      </c>
      <c r="R12" s="4">
        <v>0.13300000000000001</v>
      </c>
      <c r="S12" s="4">
        <v>0.26700000000000002</v>
      </c>
      <c r="T12" s="24">
        <f>(2*1+0*2+7*3+2*4+4*5)/15</f>
        <v>3.4</v>
      </c>
      <c r="U12" s="3"/>
      <c r="V12" s="3"/>
      <c r="W12" s="2"/>
    </row>
    <row r="13" spans="1:23" x14ac:dyDescent="0.25">
      <c r="M13" s="2"/>
      <c r="N13" s="3">
        <v>2</v>
      </c>
      <c r="O13" s="4">
        <v>0.13300000000000001</v>
      </c>
      <c r="P13" s="4">
        <v>0.13300000000000001</v>
      </c>
      <c r="Q13" s="4">
        <v>0.33300000000000002</v>
      </c>
      <c r="R13" s="4">
        <v>0.2</v>
      </c>
      <c r="S13" s="4">
        <v>0.2</v>
      </c>
      <c r="T13" s="24">
        <f>(2*1+2*2+5*3+3*4+3*5)/15</f>
        <v>3.2</v>
      </c>
      <c r="U13" s="3"/>
      <c r="V13" s="3"/>
      <c r="W13" s="2"/>
    </row>
    <row r="14" spans="1:23" x14ac:dyDescent="0.25">
      <c r="M14" s="2"/>
      <c r="N14" s="3">
        <v>3</v>
      </c>
      <c r="O14" s="4">
        <v>6.2E-2</v>
      </c>
      <c r="P14" s="4">
        <v>0</v>
      </c>
      <c r="Q14" s="4">
        <v>0.188</v>
      </c>
      <c r="R14" s="4">
        <v>0.312</v>
      </c>
      <c r="S14" s="4">
        <v>0.438</v>
      </c>
      <c r="T14" s="24">
        <f>(1*1+0*2+3*3+5*4+7*5)/16</f>
        <v>4.0625</v>
      </c>
      <c r="U14" s="3"/>
      <c r="V14" s="3"/>
      <c r="W14" s="2"/>
    </row>
    <row r="15" spans="1:23" x14ac:dyDescent="0.25">
      <c r="M15" s="2"/>
      <c r="N15" s="3"/>
      <c r="O15" s="3"/>
      <c r="P15" s="3"/>
      <c r="Q15" s="3"/>
      <c r="R15" s="3"/>
      <c r="S15" s="3"/>
      <c r="T15" s="3"/>
      <c r="U15" s="3"/>
      <c r="V15" s="3"/>
      <c r="W15" s="2"/>
    </row>
    <row r="16" spans="1:23" x14ac:dyDescent="0.25">
      <c r="M16" s="2"/>
      <c r="N16" s="3"/>
      <c r="O16" s="3"/>
      <c r="P16" s="3"/>
      <c r="Q16" s="3"/>
      <c r="R16" s="3"/>
      <c r="S16" s="3"/>
      <c r="T16" s="3"/>
      <c r="U16" s="3"/>
      <c r="V16" s="3"/>
      <c r="W16" s="2"/>
    </row>
    <row r="17" spans="13:23" x14ac:dyDescent="0.25">
      <c r="M17" s="2"/>
      <c r="N17" s="3"/>
      <c r="O17" s="3"/>
      <c r="P17" s="3"/>
      <c r="Q17" s="3"/>
      <c r="R17" s="3"/>
      <c r="S17" s="3"/>
      <c r="T17" s="3"/>
      <c r="U17" s="3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2"/>
      <c r="O42" s="23">
        <v>1</v>
      </c>
      <c r="P42" s="4">
        <v>0.1</v>
      </c>
      <c r="Q42" s="4">
        <v>0</v>
      </c>
      <c r="R42" s="4">
        <v>0.4</v>
      </c>
      <c r="S42" s="4">
        <v>0.2</v>
      </c>
      <c r="T42" s="4">
        <v>0.3</v>
      </c>
      <c r="U42" s="24">
        <f>(1*1+0*2+4*3+2*4+3*5)/10</f>
        <v>3.6</v>
      </c>
      <c r="V42" s="2"/>
      <c r="W42" s="2"/>
    </row>
    <row r="43" spans="13:23" x14ac:dyDescent="0.25">
      <c r="M43" s="2"/>
      <c r="N43" s="2"/>
      <c r="O43" s="3">
        <v>2</v>
      </c>
      <c r="P43" s="4">
        <v>0.1</v>
      </c>
      <c r="Q43" s="4">
        <v>0.1</v>
      </c>
      <c r="R43" s="4">
        <v>0.3</v>
      </c>
      <c r="S43" s="4">
        <v>0.2</v>
      </c>
      <c r="T43" s="4">
        <v>0.3</v>
      </c>
      <c r="U43" s="24">
        <f>(1*1+1*2+3*3+2*4+3*5)/10</f>
        <v>3.5</v>
      </c>
      <c r="V43" s="2"/>
      <c r="W43" s="2"/>
    </row>
    <row r="44" spans="13:23" x14ac:dyDescent="0.25">
      <c r="M44" s="2"/>
      <c r="N44" s="2"/>
      <c r="O44" s="3">
        <v>3</v>
      </c>
      <c r="P44" s="4">
        <v>0.1</v>
      </c>
      <c r="Q44" s="4">
        <v>0</v>
      </c>
      <c r="R44" s="4">
        <v>0.2</v>
      </c>
      <c r="S44" s="4">
        <v>0.2</v>
      </c>
      <c r="T44" s="4">
        <v>0.5</v>
      </c>
      <c r="U44" s="24">
        <f>(1*1+0*2+2*3+2*4+5*5)/10</f>
        <v>4</v>
      </c>
      <c r="V44" s="2"/>
      <c r="W44" s="2"/>
    </row>
    <row r="45" spans="13:23" x14ac:dyDescent="0.25"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AA104" sqref="AA104"/>
    </sheetView>
  </sheetViews>
  <sheetFormatPr defaultRowHeight="15" x14ac:dyDescent="0.25"/>
  <sheetData>
    <row r="2" spans="1:21" ht="31.5" customHeight="1" x14ac:dyDescent="0.35">
      <c r="A2" s="42" t="s">
        <v>71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3"/>
      <c r="M6" s="2"/>
      <c r="N6" s="2"/>
      <c r="O6" s="2"/>
      <c r="P6" s="2"/>
      <c r="Q6" s="2"/>
      <c r="R6" s="2"/>
      <c r="S6" s="2"/>
      <c r="T6" s="2"/>
    </row>
    <row r="7" spans="1:21" x14ac:dyDescent="0.25">
      <c r="J7" s="2"/>
      <c r="K7" s="3"/>
      <c r="L7" s="2"/>
      <c r="M7" s="2"/>
      <c r="N7" s="2"/>
      <c r="O7" s="2"/>
      <c r="P7" s="2"/>
      <c r="Q7" s="2"/>
      <c r="R7" s="2"/>
      <c r="S7" s="2"/>
      <c r="T7" s="2"/>
      <c r="U7" s="3"/>
    </row>
    <row r="8" spans="1:21" x14ac:dyDescent="0.25">
      <c r="I8" s="3"/>
      <c r="J8" s="3"/>
      <c r="K8" s="3"/>
      <c r="L8" s="2"/>
      <c r="M8" s="2"/>
      <c r="N8" s="2"/>
      <c r="O8" s="2"/>
      <c r="P8" s="2"/>
      <c r="Q8" s="2"/>
      <c r="R8" s="2"/>
      <c r="S8" s="2"/>
      <c r="T8" s="2"/>
      <c r="U8" s="3"/>
    </row>
    <row r="9" spans="1:21" x14ac:dyDescent="0.25"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2"/>
      <c r="U9" s="3"/>
    </row>
    <row r="10" spans="1:21" x14ac:dyDescent="0.25">
      <c r="I10" s="3"/>
      <c r="J10" s="3"/>
      <c r="K10" s="3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2"/>
      <c r="U10" s="3"/>
    </row>
    <row r="11" spans="1:21" x14ac:dyDescent="0.25">
      <c r="I11" s="3"/>
      <c r="J11" s="3"/>
      <c r="K11" s="3"/>
      <c r="L11" s="3"/>
      <c r="M11" s="23">
        <v>1</v>
      </c>
      <c r="N11" s="4">
        <v>0</v>
      </c>
      <c r="O11" s="4">
        <v>0.11799999999999999</v>
      </c>
      <c r="P11" s="4">
        <v>0.23499999999999999</v>
      </c>
      <c r="Q11" s="4">
        <v>0.11799999999999999</v>
      </c>
      <c r="R11" s="4">
        <v>0.52900000000000003</v>
      </c>
      <c r="S11" s="24">
        <f>(0*1+2*2+4*3+2*4+9*5)/17</f>
        <v>4.0588235294117645</v>
      </c>
      <c r="T11" s="2"/>
      <c r="U11" s="3"/>
    </row>
    <row r="12" spans="1:21" x14ac:dyDescent="0.25">
      <c r="I12" s="3"/>
      <c r="J12" s="3"/>
      <c r="K12" s="3"/>
      <c r="L12" s="3"/>
      <c r="M12" s="3">
        <v>2</v>
      </c>
      <c r="N12" s="4">
        <v>0.188</v>
      </c>
      <c r="O12" s="4">
        <v>6.2E-2</v>
      </c>
      <c r="P12" s="4">
        <v>0.56200000000000006</v>
      </c>
      <c r="Q12" s="4">
        <v>6.2E-2</v>
      </c>
      <c r="R12" s="4">
        <v>0.125</v>
      </c>
      <c r="S12" s="24">
        <f>(3*1+1*2+9*3+1*4+2*5)/16</f>
        <v>2.875</v>
      </c>
      <c r="T12" s="2"/>
      <c r="U12" s="3"/>
    </row>
    <row r="13" spans="1:21" x14ac:dyDescent="0.25">
      <c r="I13" s="3"/>
      <c r="J13" s="3"/>
      <c r="K13" s="3"/>
      <c r="L13" s="3"/>
      <c r="M13" s="3">
        <v>3</v>
      </c>
      <c r="N13" s="4">
        <v>0</v>
      </c>
      <c r="O13" s="4">
        <v>7.0999999999999994E-2</v>
      </c>
      <c r="P13" s="4">
        <v>0.14299999999999999</v>
      </c>
      <c r="Q13" s="4">
        <v>0.35699999999999998</v>
      </c>
      <c r="R13" s="4">
        <v>0.42899999999999999</v>
      </c>
      <c r="S13" s="24">
        <f>(0*1+1*2+2*3+5*4+6*5)/14</f>
        <v>4.1428571428571432</v>
      </c>
      <c r="T13" s="2"/>
      <c r="U13" s="3"/>
    </row>
    <row r="14" spans="1:21" x14ac:dyDescent="0.25">
      <c r="I14" s="3"/>
      <c r="J14" s="3"/>
      <c r="K14" s="3"/>
      <c r="L14" s="3"/>
      <c r="M14" s="3">
        <v>4</v>
      </c>
      <c r="N14" s="4">
        <v>0</v>
      </c>
      <c r="O14" s="4">
        <v>6.2E-2</v>
      </c>
      <c r="P14" s="4">
        <v>0</v>
      </c>
      <c r="Q14" s="4">
        <v>0.438</v>
      </c>
      <c r="R14" s="4">
        <v>0.5</v>
      </c>
      <c r="S14" s="24">
        <f>(0*1+1*2+0*3+7*4+8*5)/16</f>
        <v>4.375</v>
      </c>
      <c r="T14" s="2"/>
      <c r="U14" s="3"/>
    </row>
    <row r="15" spans="1:21" x14ac:dyDescent="0.25">
      <c r="I15" s="3"/>
      <c r="J15" s="3"/>
      <c r="K15" s="3"/>
      <c r="L15" s="3"/>
      <c r="M15" s="3">
        <v>5</v>
      </c>
      <c r="N15" s="4">
        <v>0</v>
      </c>
      <c r="O15" s="4">
        <v>0.188</v>
      </c>
      <c r="P15" s="4">
        <v>0</v>
      </c>
      <c r="Q15" s="4">
        <v>0.25</v>
      </c>
      <c r="R15" s="4">
        <v>0.56200000000000006</v>
      </c>
      <c r="S15" s="24">
        <f>(0*1+3*2+0*3+4*4+9*5)/16</f>
        <v>4.1875</v>
      </c>
      <c r="T15" s="2"/>
      <c r="U15" s="3"/>
    </row>
    <row r="16" spans="1:21" x14ac:dyDescent="0.25"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2"/>
      <c r="U16" s="3"/>
    </row>
    <row r="17" spans="9:20" x14ac:dyDescent="0.25"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2"/>
    </row>
    <row r="18" spans="9:20" x14ac:dyDescent="0.25"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9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9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9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23">
        <v>1</v>
      </c>
      <c r="Q49" s="4">
        <v>0</v>
      </c>
      <c r="R49" s="4">
        <v>9.0999999999999998E-2</v>
      </c>
      <c r="S49" s="4">
        <v>9.0999999999999998E-2</v>
      </c>
      <c r="T49" s="4">
        <v>0.182</v>
      </c>
      <c r="U49" s="4">
        <v>0.63600000000000001</v>
      </c>
      <c r="V49" s="24">
        <f>(0*1+1*2+1*3+2*4+7*5)/11</f>
        <v>4.3636363636363633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4">
        <v>0.2</v>
      </c>
      <c r="R50" s="4">
        <v>0.1</v>
      </c>
      <c r="S50" s="4">
        <v>0.4</v>
      </c>
      <c r="T50" s="4">
        <v>0.1</v>
      </c>
      <c r="U50" s="4">
        <v>0.2</v>
      </c>
      <c r="V50" s="24">
        <f>(2*1+1*2+4*3+1*4+2*5)/10</f>
        <v>3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4">
        <v>0</v>
      </c>
      <c r="R51" s="4">
        <v>0.111</v>
      </c>
      <c r="S51" s="4">
        <v>0.111</v>
      </c>
      <c r="T51" s="4">
        <v>0.222</v>
      </c>
      <c r="U51" s="4">
        <v>0.55600000000000005</v>
      </c>
      <c r="V51" s="24">
        <f>(0*1+1*2+1*3+2*4+5*5)/9</f>
        <v>4.2222222222222223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4">
        <v>0</v>
      </c>
      <c r="R52" s="4">
        <v>0.1</v>
      </c>
      <c r="S52" s="4">
        <v>0</v>
      </c>
      <c r="T52" s="4">
        <v>0.4</v>
      </c>
      <c r="U52" s="4">
        <v>0.5</v>
      </c>
      <c r="V52" s="24">
        <f>(0*1+1*2+0*3+4*4+5*5)/10</f>
        <v>4.3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4">
        <v>0</v>
      </c>
      <c r="R53" s="4">
        <v>0.2</v>
      </c>
      <c r="S53" s="4">
        <v>0</v>
      </c>
      <c r="T53" s="4">
        <v>0.1</v>
      </c>
      <c r="U53" s="4">
        <v>0.7</v>
      </c>
      <c r="V53" s="24">
        <f>(0*1+2*2+0*3+1*4+7*5)/10</f>
        <v>4.3</v>
      </c>
      <c r="W53" s="2"/>
      <c r="X53" s="2"/>
      <c r="Y53" s="2"/>
      <c r="Z53" s="3"/>
    </row>
    <row r="54" spans="14:26" x14ac:dyDescent="0.25"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3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3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5:25" x14ac:dyDescent="0.25">
      <c r="O76" s="3"/>
      <c r="P76" s="2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2"/>
      <c r="X76" s="2"/>
      <c r="Y76" s="2"/>
    </row>
    <row r="77" spans="15:25" x14ac:dyDescent="0.25">
      <c r="O77" s="3"/>
      <c r="P77" s="2"/>
      <c r="Q77" s="3" t="s">
        <v>6</v>
      </c>
      <c r="R77" s="4">
        <f>5/R83</f>
        <v>0.29411764705882354</v>
      </c>
      <c r="S77" s="4">
        <v>6.2E-2</v>
      </c>
      <c r="T77" s="4">
        <v>0.2</v>
      </c>
      <c r="U77" s="4">
        <v>0.38500000000000001</v>
      </c>
      <c r="V77" s="4">
        <v>0</v>
      </c>
      <c r="W77" s="2"/>
      <c r="X77" s="2"/>
      <c r="Y77" s="2"/>
    </row>
    <row r="78" spans="15:25" x14ac:dyDescent="0.25">
      <c r="O78" s="3"/>
      <c r="P78" s="2"/>
      <c r="Q78" s="3" t="s">
        <v>7</v>
      </c>
      <c r="R78" s="4">
        <f>5/R83</f>
        <v>0.29411764705882354</v>
      </c>
      <c r="S78" s="4">
        <v>0.25</v>
      </c>
      <c r="T78" s="4">
        <v>0.26700000000000002</v>
      </c>
      <c r="U78" s="4">
        <v>7.6999999999999999E-2</v>
      </c>
      <c r="V78" s="4">
        <v>0</v>
      </c>
      <c r="W78" s="2"/>
      <c r="X78" s="2"/>
      <c r="Y78" s="2"/>
    </row>
    <row r="79" spans="15:25" x14ac:dyDescent="0.25">
      <c r="O79" s="3"/>
      <c r="P79" s="2"/>
      <c r="Q79" s="3" t="s">
        <v>8</v>
      </c>
      <c r="R79" s="4">
        <f>3/R83</f>
        <v>0.17647058823529413</v>
      </c>
      <c r="S79" s="4">
        <v>0.125</v>
      </c>
      <c r="T79" s="4">
        <v>0.33300000000000002</v>
      </c>
      <c r="U79" s="4">
        <v>0.46200000000000002</v>
      </c>
      <c r="V79" s="4">
        <v>0</v>
      </c>
      <c r="W79" s="2"/>
      <c r="X79" s="2"/>
      <c r="Y79" s="2"/>
    </row>
    <row r="80" spans="15:25" x14ac:dyDescent="0.25">
      <c r="O80" s="3"/>
      <c r="P80" s="2"/>
      <c r="Q80" s="3" t="s">
        <v>9</v>
      </c>
      <c r="R80" s="4">
        <f>2/R83</f>
        <v>0.11764705882352941</v>
      </c>
      <c r="S80" s="4">
        <v>0.56200000000000006</v>
      </c>
      <c r="T80" s="4">
        <v>0.2</v>
      </c>
      <c r="U80" s="4">
        <v>7.6999999999999999E-2</v>
      </c>
      <c r="V80" s="4">
        <v>0</v>
      </c>
      <c r="W80" s="2"/>
      <c r="X80" s="2"/>
      <c r="Y80" s="2"/>
    </row>
    <row r="81" spans="15:25" x14ac:dyDescent="0.25">
      <c r="O81" s="3"/>
      <c r="P81" s="2"/>
      <c r="Q81" s="3" t="s">
        <v>10</v>
      </c>
      <c r="R81" s="4">
        <f>2/R83</f>
        <v>0.11764705882352941</v>
      </c>
      <c r="S81" s="4">
        <v>0</v>
      </c>
      <c r="T81" s="4">
        <v>0</v>
      </c>
      <c r="U81" s="4">
        <v>0</v>
      </c>
      <c r="V81" s="4">
        <v>1</v>
      </c>
      <c r="W81" s="2"/>
      <c r="X81" s="2"/>
      <c r="Y81" s="2"/>
    </row>
    <row r="82" spans="15:25" x14ac:dyDescent="0.25">
      <c r="O82" s="3"/>
      <c r="P82" s="2"/>
      <c r="Q82" s="3"/>
      <c r="R82" s="3"/>
      <c r="S82" s="3"/>
      <c r="T82" s="3"/>
      <c r="U82" s="3"/>
      <c r="V82" s="3"/>
      <c r="W82" s="2"/>
      <c r="X82" s="2"/>
      <c r="Y82" s="2"/>
    </row>
    <row r="83" spans="15:25" x14ac:dyDescent="0.25">
      <c r="O83" s="3"/>
      <c r="P83" s="2"/>
      <c r="Q83" s="3"/>
      <c r="R83" s="3">
        <f>25-8</f>
        <v>17</v>
      </c>
      <c r="S83" s="3"/>
      <c r="T83" s="3"/>
      <c r="U83" s="3"/>
      <c r="V83" s="3"/>
      <c r="W83" s="2"/>
      <c r="X83" s="2"/>
      <c r="Y83" s="2"/>
    </row>
    <row r="84" spans="15:25" x14ac:dyDescent="0.25">
      <c r="O84" s="3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5:25" x14ac:dyDescent="0.25">
      <c r="O85" s="3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X77" sqref="X77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3:25" x14ac:dyDescent="0.25"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23">
        <v>1</v>
      </c>
      <c r="Q7" s="4">
        <v>0.125</v>
      </c>
      <c r="R7" s="4">
        <v>0.188</v>
      </c>
      <c r="S7" s="4">
        <v>0.312</v>
      </c>
      <c r="T7" s="4">
        <v>0.188</v>
      </c>
      <c r="U7" s="4">
        <v>0.188</v>
      </c>
      <c r="V7" s="24">
        <f>(2*1+3*2+5*3+3*4+3*5)/16</f>
        <v>3.125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4">
        <v>5.8999999999999997E-2</v>
      </c>
      <c r="R8" s="4">
        <v>0.23499999999999999</v>
      </c>
      <c r="S8" s="4">
        <v>0.11799999999999999</v>
      </c>
      <c r="T8" s="4">
        <v>0.23499999999999999</v>
      </c>
      <c r="U8" s="4">
        <v>0.35299999999999998</v>
      </c>
      <c r="V8" s="24">
        <f>(1*1+4*2+2*3+4*4+6*5)/17</f>
        <v>3.5882352941176472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4">
        <v>5.8999999999999997E-2</v>
      </c>
      <c r="R9" s="4">
        <v>0.23499999999999999</v>
      </c>
      <c r="S9" s="4">
        <v>0.29399999999999998</v>
      </c>
      <c r="T9" s="4">
        <v>0.11799999999999999</v>
      </c>
      <c r="U9" s="4">
        <v>0.29399999999999998</v>
      </c>
      <c r="V9" s="24">
        <f>(1*1+4*2+5*3+2*4+5*5)/17</f>
        <v>3.3529411764705883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4">
        <v>0.16700000000000001</v>
      </c>
      <c r="R10" s="4">
        <v>0.25</v>
      </c>
      <c r="S10" s="4">
        <v>0.33300000000000002</v>
      </c>
      <c r="T10" s="4">
        <v>8.3000000000000004E-2</v>
      </c>
      <c r="U10" s="4">
        <v>0.16700000000000001</v>
      </c>
      <c r="V10" s="24">
        <f>(2*1+3*2+4*3+1*4+2*5)/12</f>
        <v>2.8333333333333335</v>
      </c>
      <c r="W10" s="2"/>
      <c r="X10" s="2"/>
      <c r="Y10" s="2"/>
    </row>
    <row r="11" spans="13:25" x14ac:dyDescent="0.25">
      <c r="M11" s="2"/>
      <c r="N11" s="2"/>
      <c r="O11" s="2"/>
      <c r="P11" s="3"/>
      <c r="Q11" s="3"/>
      <c r="R11" s="3"/>
      <c r="S11" s="3"/>
      <c r="T11" s="3"/>
      <c r="U11" s="3"/>
      <c r="V11" s="3"/>
      <c r="W11" s="2"/>
      <c r="X11" s="2"/>
      <c r="Y11" s="2"/>
    </row>
    <row r="12" spans="13:25" x14ac:dyDescent="0.25"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  <c r="Z43" s="3"/>
    </row>
    <row r="44" spans="14:26" x14ac:dyDescent="0.25">
      <c r="N44" s="2"/>
      <c r="O44" s="2"/>
      <c r="P44" s="2"/>
      <c r="Q44" s="23">
        <v>1</v>
      </c>
      <c r="R44" s="4">
        <v>0.111</v>
      </c>
      <c r="S44" s="4">
        <v>0.111</v>
      </c>
      <c r="T44" s="4">
        <v>0.44400000000000001</v>
      </c>
      <c r="U44" s="4">
        <v>0.111</v>
      </c>
      <c r="V44" s="4">
        <v>0.222</v>
      </c>
      <c r="W44" s="24">
        <f>(1*1+1*2+4*3+1*4+2*5)/9</f>
        <v>3.2222222222222223</v>
      </c>
      <c r="X44" s="2"/>
      <c r="Y44" s="3"/>
      <c r="Z44" s="3"/>
    </row>
    <row r="45" spans="14:26" x14ac:dyDescent="0.25">
      <c r="N45" s="2"/>
      <c r="O45" s="2"/>
      <c r="P45" s="2"/>
      <c r="Q45" s="3">
        <v>2</v>
      </c>
      <c r="R45" s="4">
        <v>0</v>
      </c>
      <c r="S45" s="4">
        <v>0.3</v>
      </c>
      <c r="T45" s="4">
        <v>0.2</v>
      </c>
      <c r="U45" s="4">
        <v>0.2</v>
      </c>
      <c r="V45" s="4">
        <v>0.3</v>
      </c>
      <c r="W45" s="24">
        <f>(0*1+3*2+2*3+2*4+3*5)/10</f>
        <v>3.5</v>
      </c>
      <c r="X45" s="2"/>
      <c r="Y45" s="3"/>
      <c r="Z45" s="3"/>
    </row>
    <row r="46" spans="14:26" x14ac:dyDescent="0.25">
      <c r="N46" s="2"/>
      <c r="O46" s="2"/>
      <c r="P46" s="2"/>
      <c r="Q46" s="3">
        <v>3</v>
      </c>
      <c r="R46" s="4">
        <v>0</v>
      </c>
      <c r="S46" s="4">
        <v>0.3</v>
      </c>
      <c r="T46" s="4">
        <v>0.3</v>
      </c>
      <c r="U46" s="4">
        <v>0.2</v>
      </c>
      <c r="V46" s="4">
        <v>0.2</v>
      </c>
      <c r="W46" s="24">
        <f>(0*1+3*2+3*3+2*4+2*5)/10</f>
        <v>3.3</v>
      </c>
      <c r="X46" s="2"/>
      <c r="Y46" s="3"/>
      <c r="Z46" s="3"/>
    </row>
    <row r="47" spans="14:26" x14ac:dyDescent="0.25">
      <c r="N47" s="2"/>
      <c r="O47" s="2"/>
      <c r="P47" s="2"/>
      <c r="Q47" s="3">
        <v>4</v>
      </c>
      <c r="R47" s="4">
        <v>0.111</v>
      </c>
      <c r="S47" s="4">
        <v>0.222</v>
      </c>
      <c r="T47" s="4">
        <v>0.33300000000000002</v>
      </c>
      <c r="U47" s="4">
        <v>0.111</v>
      </c>
      <c r="V47" s="4">
        <v>0.222</v>
      </c>
      <c r="W47" s="24">
        <f>(1*1+2*2+3*3+1*4+2*5)/9</f>
        <v>3.1111111111111112</v>
      </c>
      <c r="X47" s="2"/>
      <c r="Y47" s="3"/>
      <c r="Z47" s="3"/>
    </row>
    <row r="48" spans="14:26" x14ac:dyDescent="0.25"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3"/>
      <c r="Z48" s="3"/>
    </row>
    <row r="49" spans="14:26" x14ac:dyDescent="0.25"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AD89" sqref="AD89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43" t="s">
        <v>19</v>
      </c>
      <c r="C4" s="44"/>
      <c r="D4" s="44"/>
      <c r="E4" s="44"/>
      <c r="F4" s="45"/>
    </row>
    <row r="5" spans="2:18" x14ac:dyDescent="0.25">
      <c r="B5" s="5"/>
      <c r="C5" s="6" t="s">
        <v>16</v>
      </c>
      <c r="D5" s="6" t="s">
        <v>17</v>
      </c>
      <c r="E5" s="6" t="s">
        <v>18</v>
      </c>
      <c r="F5" s="7" t="s">
        <v>17</v>
      </c>
    </row>
    <row r="6" spans="2:18" ht="24" x14ac:dyDescent="0.25">
      <c r="B6" s="8" t="s">
        <v>21</v>
      </c>
      <c r="C6" s="11">
        <v>12</v>
      </c>
      <c r="D6" s="12">
        <v>0.48</v>
      </c>
      <c r="E6" s="11">
        <v>13</v>
      </c>
      <c r="F6" s="13">
        <v>0.52</v>
      </c>
    </row>
    <row r="7" spans="2:18" ht="24" x14ac:dyDescent="0.25">
      <c r="B7" s="9" t="s">
        <v>22</v>
      </c>
      <c r="C7" s="14">
        <v>12</v>
      </c>
      <c r="D7" s="28">
        <v>0.48</v>
      </c>
      <c r="E7" s="14">
        <v>13</v>
      </c>
      <c r="F7" s="29">
        <v>0.52</v>
      </c>
    </row>
    <row r="8" spans="2:18" ht="24" x14ac:dyDescent="0.25">
      <c r="B8" s="8" t="s">
        <v>23</v>
      </c>
      <c r="C8" s="11">
        <v>16</v>
      </c>
      <c r="D8" s="26">
        <v>0.64</v>
      </c>
      <c r="E8" s="11">
        <v>9</v>
      </c>
      <c r="F8" s="27">
        <v>0.36</v>
      </c>
    </row>
    <row r="9" spans="2:18" ht="48" x14ac:dyDescent="0.25">
      <c r="B9" s="9" t="s">
        <v>24</v>
      </c>
      <c r="C9" s="14">
        <v>22</v>
      </c>
      <c r="D9" s="28">
        <v>0.88</v>
      </c>
      <c r="E9" s="14">
        <v>3</v>
      </c>
      <c r="F9" s="29">
        <v>0.12</v>
      </c>
    </row>
    <row r="10" spans="2:18" ht="24" x14ac:dyDescent="0.25">
      <c r="B10" s="10" t="s">
        <v>26</v>
      </c>
      <c r="C10" s="15">
        <v>23</v>
      </c>
      <c r="D10" s="16">
        <v>0.92</v>
      </c>
      <c r="E10" s="15">
        <v>2</v>
      </c>
      <c r="F10" s="17">
        <v>0.08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2"/>
      <c r="R17" s="2"/>
    </row>
    <row r="18" spans="7:18" x14ac:dyDescent="0.25">
      <c r="G18" s="2"/>
      <c r="H18" s="2"/>
      <c r="I18" s="23">
        <v>1</v>
      </c>
      <c r="J18" s="4">
        <v>0</v>
      </c>
      <c r="K18" s="4">
        <v>0</v>
      </c>
      <c r="L18" s="4">
        <v>0.14299999999999999</v>
      </c>
      <c r="M18" s="4">
        <v>0.64300000000000002</v>
      </c>
      <c r="N18" s="4">
        <v>0.214</v>
      </c>
      <c r="O18" s="24">
        <f>(0*1+1*2+2*3+9*4+3*5)/14</f>
        <v>4.2142857142857144</v>
      </c>
      <c r="P18" s="3"/>
      <c r="Q18" s="2"/>
      <c r="R18" s="2"/>
    </row>
    <row r="19" spans="7:18" x14ac:dyDescent="0.25">
      <c r="G19" s="2"/>
      <c r="H19" s="2"/>
      <c r="I19" s="3">
        <v>2</v>
      </c>
      <c r="J19" s="4">
        <v>6.7000000000000004E-2</v>
      </c>
      <c r="K19" s="4">
        <v>6.7000000000000004E-2</v>
      </c>
      <c r="L19" s="4">
        <v>0.13300000000000001</v>
      </c>
      <c r="M19" s="4">
        <v>0.4</v>
      </c>
      <c r="N19" s="4">
        <v>0.33300000000000002</v>
      </c>
      <c r="O19" s="24">
        <f>(1*1+1*2+2*3+6*4+5*5)/15</f>
        <v>3.8666666666666667</v>
      </c>
      <c r="P19" s="3"/>
      <c r="Q19" s="2"/>
      <c r="R19" s="2"/>
    </row>
    <row r="20" spans="7:18" x14ac:dyDescent="0.25">
      <c r="G20" s="2"/>
      <c r="H20" s="2"/>
      <c r="I20" s="3">
        <v>3</v>
      </c>
      <c r="J20" s="4">
        <v>0</v>
      </c>
      <c r="K20" s="4">
        <v>0</v>
      </c>
      <c r="L20" s="4">
        <v>8.3000000000000004E-2</v>
      </c>
      <c r="M20" s="4">
        <v>0.5</v>
      </c>
      <c r="N20" s="4">
        <v>0.41699999999999998</v>
      </c>
      <c r="O20" s="24">
        <f>(0*1+0*2+1*3+6*4+5*5)/12</f>
        <v>4.333333333333333</v>
      </c>
      <c r="P20" s="3"/>
      <c r="Q20" s="2"/>
      <c r="R20" s="2"/>
    </row>
    <row r="21" spans="7:18" x14ac:dyDescent="0.25"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2"/>
      <c r="J45" s="23">
        <v>1</v>
      </c>
      <c r="K45" s="4">
        <v>0</v>
      </c>
      <c r="L45" s="4">
        <v>0</v>
      </c>
      <c r="M45" s="4">
        <v>9.0999999999999998E-2</v>
      </c>
      <c r="N45" s="4">
        <v>0.72699999999999998</v>
      </c>
      <c r="O45" s="4">
        <v>0.182</v>
      </c>
      <c r="P45" s="24">
        <f>(0*1+0*2+1*3+8*4+2*5)/11</f>
        <v>4.0909090909090908</v>
      </c>
      <c r="Q45" s="2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4">
        <v>9.0999999999999998E-2</v>
      </c>
      <c r="L46" s="4">
        <v>0</v>
      </c>
      <c r="M46" s="4">
        <v>0.182</v>
      </c>
      <c r="N46" s="4">
        <v>0.36399999999999999</v>
      </c>
      <c r="O46" s="4">
        <v>0.36399999999999999</v>
      </c>
      <c r="P46" s="24">
        <f>(1*1+0*2+2*3+4*4+4*5)/11</f>
        <v>3.9090909090909092</v>
      </c>
      <c r="Q46" s="2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4">
        <v>0</v>
      </c>
      <c r="L47" s="4">
        <v>0</v>
      </c>
      <c r="M47" s="4">
        <v>0</v>
      </c>
      <c r="N47" s="4">
        <v>0.57099999999999995</v>
      </c>
      <c r="O47" s="4">
        <v>0.42899999999999999</v>
      </c>
      <c r="P47" s="24">
        <f>(0*1+0*2+0*3+4*4+3*5)/7</f>
        <v>4.4285714285714288</v>
      </c>
      <c r="Q47" s="2"/>
      <c r="R47" s="2"/>
      <c r="S47" s="2"/>
      <c r="T47" s="2"/>
    </row>
    <row r="48" spans="6:20" x14ac:dyDescent="0.25"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46" t="s">
        <v>25</v>
      </c>
      <c r="C66" s="47"/>
      <c r="D66" s="47"/>
      <c r="E66" s="47"/>
      <c r="F66" s="48"/>
    </row>
    <row r="67" spans="2:6" x14ac:dyDescent="0.25">
      <c r="B67" s="5"/>
      <c r="C67" s="6" t="s">
        <v>16</v>
      </c>
      <c r="D67" s="6" t="s">
        <v>17</v>
      </c>
      <c r="E67" s="6" t="s">
        <v>18</v>
      </c>
      <c r="F67" s="7" t="s">
        <v>17</v>
      </c>
    </row>
    <row r="68" spans="2:6" ht="36" customHeight="1" x14ac:dyDescent="0.25">
      <c r="B68" s="8" t="s">
        <v>27</v>
      </c>
      <c r="C68" s="30">
        <v>24</v>
      </c>
      <c r="D68" s="34">
        <v>0.96</v>
      </c>
      <c r="E68" s="30">
        <v>1</v>
      </c>
      <c r="F68" s="35">
        <v>0.04</v>
      </c>
    </row>
    <row r="69" spans="2:6" ht="36" x14ac:dyDescent="0.25">
      <c r="B69" s="9" t="s">
        <v>28</v>
      </c>
      <c r="C69" s="31">
        <v>23</v>
      </c>
      <c r="D69" s="36">
        <v>0.92</v>
      </c>
      <c r="E69" s="31">
        <v>2</v>
      </c>
      <c r="F69" s="37">
        <v>0.08</v>
      </c>
    </row>
    <row r="70" spans="2:6" ht="48" x14ac:dyDescent="0.25">
      <c r="B70" s="8" t="s">
        <v>29</v>
      </c>
      <c r="C70" s="30">
        <v>24</v>
      </c>
      <c r="D70" s="34">
        <v>0.96</v>
      </c>
      <c r="E70" s="30">
        <v>1</v>
      </c>
      <c r="F70" s="35">
        <v>0.04</v>
      </c>
    </row>
    <row r="71" spans="2:6" ht="48" x14ac:dyDescent="0.25">
      <c r="B71" s="9" t="s">
        <v>30</v>
      </c>
      <c r="C71" s="31">
        <v>25</v>
      </c>
      <c r="D71" s="36">
        <v>1</v>
      </c>
      <c r="E71" s="31">
        <v>0</v>
      </c>
      <c r="F71" s="37">
        <v>0</v>
      </c>
    </row>
    <row r="72" spans="2:6" ht="24" x14ac:dyDescent="0.25">
      <c r="B72" s="10" t="s">
        <v>26</v>
      </c>
      <c r="C72" s="32">
        <v>24</v>
      </c>
      <c r="D72" s="38">
        <v>0.96</v>
      </c>
      <c r="E72" s="32">
        <v>1</v>
      </c>
      <c r="F72" s="39">
        <v>0.04</v>
      </c>
    </row>
    <row r="77" spans="2:6" ht="36" customHeight="1" x14ac:dyDescent="0.25">
      <c r="B77" s="43" t="s">
        <v>31</v>
      </c>
      <c r="C77" s="49"/>
      <c r="D77" s="49"/>
      <c r="E77" s="49"/>
      <c r="F77" s="50"/>
    </row>
    <row r="78" spans="2:6" x14ac:dyDescent="0.25">
      <c r="B78" s="5"/>
      <c r="C78" s="6" t="s">
        <v>16</v>
      </c>
      <c r="D78" s="6" t="s">
        <v>17</v>
      </c>
      <c r="E78" s="6" t="s">
        <v>18</v>
      </c>
      <c r="F78" s="7" t="s">
        <v>17</v>
      </c>
    </row>
    <row r="79" spans="2:6" ht="24" x14ac:dyDescent="0.25">
      <c r="B79" s="8" t="s">
        <v>32</v>
      </c>
      <c r="C79" s="30">
        <v>12</v>
      </c>
      <c r="D79" s="21">
        <v>0.48</v>
      </c>
      <c r="E79" s="30">
        <v>13</v>
      </c>
      <c r="F79" s="22">
        <v>0.52</v>
      </c>
    </row>
    <row r="80" spans="2:6" ht="24" x14ac:dyDescent="0.25">
      <c r="B80" s="9" t="s">
        <v>33</v>
      </c>
      <c r="C80" s="31">
        <v>24</v>
      </c>
      <c r="D80" s="28">
        <v>0.96</v>
      </c>
      <c r="E80" s="31">
        <v>1</v>
      </c>
      <c r="F80" s="29">
        <v>0.04</v>
      </c>
    </row>
    <row r="81" spans="2:6" ht="24" x14ac:dyDescent="0.25">
      <c r="B81" s="8" t="s">
        <v>34</v>
      </c>
      <c r="C81" s="30">
        <v>18</v>
      </c>
      <c r="D81" s="26">
        <v>0.72</v>
      </c>
      <c r="E81" s="30">
        <v>7</v>
      </c>
      <c r="F81" s="27">
        <v>0.28000000000000003</v>
      </c>
    </row>
    <row r="82" spans="2:6" ht="24" x14ac:dyDescent="0.25">
      <c r="B82" s="9" t="s">
        <v>35</v>
      </c>
      <c r="C82" s="31">
        <v>14</v>
      </c>
      <c r="D82" s="28">
        <v>0.56000000000000005</v>
      </c>
      <c r="E82" s="31">
        <v>11</v>
      </c>
      <c r="F82" s="29">
        <v>0.44</v>
      </c>
    </row>
    <row r="83" spans="2:6" ht="72" x14ac:dyDescent="0.25">
      <c r="B83" s="8" t="s">
        <v>36</v>
      </c>
      <c r="C83" s="30">
        <v>25</v>
      </c>
      <c r="D83" s="26">
        <v>1</v>
      </c>
      <c r="E83" s="30">
        <v>0</v>
      </c>
      <c r="F83" s="27">
        <v>0</v>
      </c>
    </row>
    <row r="84" spans="2:6" ht="24" x14ac:dyDescent="0.25">
      <c r="B84" s="9" t="s">
        <v>37</v>
      </c>
      <c r="C84" s="31">
        <v>17</v>
      </c>
      <c r="D84" s="28">
        <v>0.68</v>
      </c>
      <c r="E84" s="31">
        <v>8</v>
      </c>
      <c r="F84" s="29">
        <v>0.32</v>
      </c>
    </row>
    <row r="85" spans="2:6" ht="24" x14ac:dyDescent="0.25">
      <c r="B85" s="8" t="s">
        <v>38</v>
      </c>
      <c r="C85" s="30">
        <v>24</v>
      </c>
      <c r="D85" s="26">
        <v>0.96</v>
      </c>
      <c r="E85" s="30">
        <v>1</v>
      </c>
      <c r="F85" s="27">
        <v>0.04</v>
      </c>
    </row>
    <row r="86" spans="2:6" ht="72" x14ac:dyDescent="0.25">
      <c r="B86" s="9" t="s">
        <v>39</v>
      </c>
      <c r="C86" s="31">
        <v>20</v>
      </c>
      <c r="D86" s="28">
        <v>0.8</v>
      </c>
      <c r="E86" s="31">
        <v>5</v>
      </c>
      <c r="F86" s="29">
        <v>0.2</v>
      </c>
    </row>
    <row r="87" spans="2:6" ht="24" x14ac:dyDescent="0.25">
      <c r="B87" s="10" t="s">
        <v>40</v>
      </c>
      <c r="C87" s="32">
        <v>23</v>
      </c>
      <c r="D87" s="16">
        <v>0.92</v>
      </c>
      <c r="E87" s="32">
        <v>2</v>
      </c>
      <c r="F87" s="17">
        <v>0.08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W40" sqref="W40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2"/>
      <c r="N5" s="2"/>
      <c r="O5" s="2"/>
      <c r="P5" s="2"/>
      <c r="Q5" s="2"/>
      <c r="R5" s="2"/>
      <c r="S5" s="2"/>
      <c r="T5" s="3"/>
      <c r="U5" s="3"/>
      <c r="V5" s="3"/>
    </row>
    <row r="6" spans="12:23" x14ac:dyDescent="0.25">
      <c r="L6" s="2"/>
      <c r="M6" s="2"/>
      <c r="N6" s="2"/>
      <c r="O6" s="2"/>
      <c r="P6" s="2"/>
      <c r="Q6" s="2"/>
      <c r="R6" s="2"/>
      <c r="S6" s="2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23">
        <v>1</v>
      </c>
      <c r="N8" s="4">
        <v>0</v>
      </c>
      <c r="O8" s="4">
        <v>0.17599999999999999</v>
      </c>
      <c r="P8" s="4">
        <v>0.29399999999999998</v>
      </c>
      <c r="Q8" s="4">
        <v>0.35299999999999998</v>
      </c>
      <c r="R8" s="4">
        <v>0.17599999999999999</v>
      </c>
      <c r="S8" s="24">
        <v>3.53</v>
      </c>
      <c r="T8" s="3"/>
      <c r="U8" s="2"/>
      <c r="V8" s="2"/>
      <c r="W8" s="2"/>
    </row>
    <row r="9" spans="12:23" x14ac:dyDescent="0.25">
      <c r="L9" s="2"/>
      <c r="M9" s="2"/>
      <c r="N9" s="2"/>
      <c r="O9" s="2"/>
      <c r="P9" s="2"/>
      <c r="Q9" s="2"/>
      <c r="R9" s="2"/>
      <c r="S9" s="2"/>
      <c r="T9" s="3"/>
      <c r="U9" s="2"/>
      <c r="V9" s="2"/>
      <c r="W9" s="2"/>
    </row>
    <row r="10" spans="12:23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2"/>
      <c r="N21" s="2"/>
      <c r="O21" s="2"/>
      <c r="P21" s="2"/>
      <c r="Q21" s="2"/>
      <c r="R21" s="2"/>
      <c r="S21" s="2"/>
      <c r="T21" s="2"/>
      <c r="U21" s="2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2"/>
      <c r="V22" s="3"/>
    </row>
    <row r="23" spans="13:22" x14ac:dyDescent="0.25">
      <c r="M23" s="2"/>
      <c r="N23" s="23">
        <v>1</v>
      </c>
      <c r="O23" s="4">
        <v>0</v>
      </c>
      <c r="P23" s="4">
        <v>0.2</v>
      </c>
      <c r="Q23" s="4">
        <v>0.1</v>
      </c>
      <c r="R23" s="4">
        <v>0.4</v>
      </c>
      <c r="S23" s="4">
        <v>0.3</v>
      </c>
      <c r="T23" s="40">
        <v>3.8</v>
      </c>
      <c r="U23" s="2"/>
      <c r="V23" s="3"/>
    </row>
    <row r="24" spans="13:22" x14ac:dyDescent="0.25">
      <c r="M24" s="2"/>
      <c r="N24" s="2"/>
      <c r="O24" s="2"/>
      <c r="P24" s="2"/>
      <c r="Q24" s="2"/>
      <c r="R24" s="2"/>
      <c r="S24" s="2"/>
      <c r="T24" s="2"/>
      <c r="U24" s="2"/>
      <c r="V24" s="3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V115" sqref="V115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2"/>
      <c r="X7" s="2"/>
    </row>
    <row r="8" spans="10:24" x14ac:dyDescent="0.25">
      <c r="J8" s="2"/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3"/>
      <c r="W8" s="2"/>
      <c r="X8" s="2"/>
    </row>
    <row r="9" spans="10:24" x14ac:dyDescent="0.25">
      <c r="J9" s="2"/>
      <c r="K9" s="2"/>
      <c r="L9" s="2"/>
      <c r="M9" s="2"/>
      <c r="N9" s="3">
        <v>11</v>
      </c>
      <c r="O9" s="3">
        <v>2</v>
      </c>
      <c r="P9" s="3">
        <v>0</v>
      </c>
      <c r="Q9" s="3">
        <v>2</v>
      </c>
      <c r="R9" s="3">
        <v>2</v>
      </c>
      <c r="S9" s="3">
        <v>0</v>
      </c>
      <c r="T9" s="3">
        <v>1</v>
      </c>
      <c r="U9" s="2"/>
      <c r="V9" s="3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3"/>
      <c r="U21" s="2"/>
    </row>
    <row r="22" spans="11:21" ht="16.5" customHeight="1" x14ac:dyDescent="0.25"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2"/>
      <c r="T23" s="2"/>
      <c r="U23" s="2"/>
    </row>
    <row r="24" spans="11:21" ht="16.5" customHeight="1" x14ac:dyDescent="0.25">
      <c r="K24" s="2"/>
      <c r="L24" s="2"/>
      <c r="M24" s="2"/>
      <c r="N24" s="41">
        <v>1</v>
      </c>
      <c r="O24" s="41">
        <v>3</v>
      </c>
      <c r="P24" s="41">
        <v>6</v>
      </c>
      <c r="Q24" s="41">
        <v>0</v>
      </c>
      <c r="R24" s="41">
        <v>1</v>
      </c>
      <c r="S24" s="2"/>
      <c r="T24" s="2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43" t="s">
        <v>52</v>
      </c>
      <c r="C42" s="44"/>
      <c r="D42" s="44"/>
      <c r="E42" s="44"/>
      <c r="F42" s="44"/>
      <c r="G42" s="44"/>
      <c r="H42" s="44"/>
      <c r="I42" s="44"/>
      <c r="J42" s="45"/>
    </row>
    <row r="43" spans="2:10" x14ac:dyDescent="0.25">
      <c r="B43" s="5"/>
      <c r="C43" s="63" t="s">
        <v>16</v>
      </c>
      <c r="D43" s="63"/>
      <c r="E43" s="63" t="s">
        <v>17</v>
      </c>
      <c r="F43" s="63"/>
      <c r="G43" s="64" t="s">
        <v>18</v>
      </c>
      <c r="H43" s="64"/>
      <c r="I43" s="63" t="s">
        <v>17</v>
      </c>
      <c r="J43" s="65"/>
    </row>
    <row r="44" spans="2:10" ht="120" x14ac:dyDescent="0.25">
      <c r="B44" s="8" t="s">
        <v>51</v>
      </c>
      <c r="C44" s="61">
        <v>18</v>
      </c>
      <c r="D44" s="61"/>
      <c r="E44" s="54">
        <v>0.72</v>
      </c>
      <c r="F44" s="54"/>
      <c r="G44" s="52">
        <v>7</v>
      </c>
      <c r="H44" s="52"/>
      <c r="I44" s="54">
        <v>0.28000000000000003</v>
      </c>
      <c r="J44" s="55"/>
    </row>
    <row r="45" spans="2:10" ht="48" x14ac:dyDescent="0.25">
      <c r="B45" s="9" t="s">
        <v>53</v>
      </c>
      <c r="C45" s="60">
        <v>17</v>
      </c>
      <c r="D45" s="60"/>
      <c r="E45" s="56">
        <v>0.68</v>
      </c>
      <c r="F45" s="56"/>
      <c r="G45" s="51">
        <v>8</v>
      </c>
      <c r="H45" s="51"/>
      <c r="I45" s="56">
        <v>0.32</v>
      </c>
      <c r="J45" s="57"/>
    </row>
    <row r="46" spans="2:10" ht="24" x14ac:dyDescent="0.25">
      <c r="B46" s="8" t="s">
        <v>54</v>
      </c>
      <c r="C46" s="61">
        <v>24</v>
      </c>
      <c r="D46" s="61"/>
      <c r="E46" s="54">
        <v>0.96</v>
      </c>
      <c r="F46" s="54"/>
      <c r="G46" s="52">
        <v>1</v>
      </c>
      <c r="H46" s="52"/>
      <c r="I46" s="54">
        <v>0.04</v>
      </c>
      <c r="J46" s="55"/>
    </row>
    <row r="47" spans="2:10" ht="24" x14ac:dyDescent="0.25">
      <c r="B47" s="18" t="s">
        <v>55</v>
      </c>
      <c r="C47" s="62">
        <v>17</v>
      </c>
      <c r="D47" s="62"/>
      <c r="E47" s="58">
        <v>0.68</v>
      </c>
      <c r="F47" s="58"/>
      <c r="G47" s="53">
        <v>8</v>
      </c>
      <c r="H47" s="53"/>
      <c r="I47" s="58">
        <v>0.32</v>
      </c>
      <c r="J47" s="59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2"/>
      <c r="S52" s="2"/>
      <c r="T52" s="2"/>
      <c r="U52" s="2"/>
      <c r="V52" s="2"/>
    </row>
    <row r="53" spans="11:22" x14ac:dyDescent="0.25">
      <c r="K53" s="2"/>
      <c r="L53" s="2"/>
      <c r="M53" s="2"/>
      <c r="N53" s="41">
        <v>0</v>
      </c>
      <c r="O53" s="41">
        <v>1</v>
      </c>
      <c r="P53" s="41">
        <v>3</v>
      </c>
      <c r="Q53" s="41">
        <v>13</v>
      </c>
      <c r="R53" s="33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2"/>
      <c r="N71" s="2"/>
      <c r="O71" s="2"/>
      <c r="P71" s="2"/>
      <c r="Q71" s="2"/>
      <c r="R71" s="2"/>
      <c r="S71" s="2"/>
      <c r="T71" s="2"/>
    </row>
    <row r="72" spans="12:20" x14ac:dyDescent="0.25">
      <c r="L72" s="2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2"/>
      <c r="T72" s="2"/>
    </row>
    <row r="73" spans="12:20" x14ac:dyDescent="0.25">
      <c r="L73" s="2"/>
      <c r="M73" s="2"/>
      <c r="N73" s="3">
        <v>1</v>
      </c>
      <c r="O73" s="3">
        <v>5</v>
      </c>
      <c r="P73" s="3">
        <v>7</v>
      </c>
      <c r="Q73" s="3">
        <v>0</v>
      </c>
      <c r="R73" s="3">
        <v>1</v>
      </c>
      <c r="S73" s="2"/>
      <c r="T73" s="2"/>
    </row>
    <row r="74" spans="12:20" x14ac:dyDescent="0.25">
      <c r="L74" s="2"/>
      <c r="M74" s="2"/>
      <c r="N74" s="2"/>
      <c r="O74" s="2"/>
      <c r="P74" s="2"/>
      <c r="Q74" s="2"/>
      <c r="R74" s="2"/>
      <c r="S74" s="2"/>
      <c r="T74" s="2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1:20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2"/>
      <c r="S94" s="2"/>
      <c r="T94" s="2"/>
    </row>
    <row r="95" spans="11:20" x14ac:dyDescent="0.25">
      <c r="K95" s="2"/>
      <c r="L95" s="2"/>
      <c r="M95" s="2"/>
      <c r="N95" s="3">
        <v>3</v>
      </c>
      <c r="O95" s="3">
        <v>1</v>
      </c>
      <c r="P95" s="3">
        <v>0</v>
      </c>
      <c r="Q95" s="3">
        <v>10</v>
      </c>
      <c r="R95" s="2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C43:D43"/>
    <mergeCell ref="E43:F43"/>
    <mergeCell ref="G43:H43"/>
    <mergeCell ref="I43:J43"/>
    <mergeCell ref="B42:J42"/>
    <mergeCell ref="C45:D45"/>
    <mergeCell ref="C46:D46"/>
    <mergeCell ref="C47:D47"/>
    <mergeCell ref="E44:F44"/>
    <mergeCell ref="E45:F45"/>
    <mergeCell ref="E46:F46"/>
    <mergeCell ref="E47:F47"/>
    <mergeCell ref="C44:D44"/>
    <mergeCell ref="G45:H45"/>
    <mergeCell ref="G46:H46"/>
    <mergeCell ref="G47:H47"/>
    <mergeCell ref="I44:J44"/>
    <mergeCell ref="I45:J45"/>
    <mergeCell ref="I46:J46"/>
    <mergeCell ref="I47:J47"/>
    <mergeCell ref="G44:H44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2012-12-11T09:16:08Z</dcterms:modified>
</cp:coreProperties>
</file>