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9" i="3" l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<sst xmlns="http://schemas.openxmlformats.org/spreadsheetml/2006/main" count="124" uniqueCount="74">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</sst>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10" fontId="3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5157968429043E-3"/>
                  <c:y val="-6.1996030983931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5040138275398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0.11799999999999999</c:v>
                </c:pt>
                <c:pt idx="1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585728393762E-2"/>
                  <c:y val="-6.1786825427309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158677499177E-2"/>
                  <c:y val="-6.623314768580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0.17599999999999999</c:v>
                </c:pt>
                <c:pt idx="1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38212862002296E-2"/>
                  <c:y val="-6.2190896869598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073714348416722E-3"/>
                  <c:y val="-6.28843223865309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0.35299999999999998</c:v>
                </c:pt>
                <c:pt idx="1">
                  <c:v>6.2E-2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33179445273637E-2"/>
                  <c:y val="-6.3371615133474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438481870388326"/>
                  <c:y val="-6.4163881953780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0.35299999999999998</c:v>
                </c:pt>
                <c:pt idx="1">
                  <c:v>0.56200000000000006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1137152"/>
        <c:axId val="31163520"/>
      </c:barChart>
      <c:catAx>
        <c:axId val="31137152"/>
        <c:scaling>
          <c:orientation val="maxMin"/>
        </c:scaling>
        <c:delete val="1"/>
        <c:axPos val="l"/>
        <c:majorTickMark val="out"/>
        <c:minorTickMark val="none"/>
        <c:tickLblPos val="none"/>
        <c:crossAx val="31163520"/>
        <c:crosses val="autoZero"/>
        <c:auto val="1"/>
        <c:lblAlgn val="ctr"/>
        <c:lblOffset val="100"/>
        <c:noMultiLvlLbl val="0"/>
      </c:catAx>
      <c:valAx>
        <c:axId val="311635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137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3.8125</c:v>
                </c:pt>
                <c:pt idx="1">
                  <c:v>3.8823529411764706</c:v>
                </c:pt>
                <c:pt idx="2">
                  <c:v>3.6470588235294117</c:v>
                </c:pt>
                <c:pt idx="3">
                  <c:v>3.4666666666666668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939200"/>
        <c:axId val="29940736"/>
      </c:barChart>
      <c:catAx>
        <c:axId val="299392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940736"/>
        <c:crosses val="autoZero"/>
        <c:auto val="1"/>
        <c:lblAlgn val="ctr"/>
        <c:lblOffset val="100"/>
        <c:noMultiLvlLbl val="0"/>
      </c:catAx>
      <c:valAx>
        <c:axId val="2994073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939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67220683287165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4.2000000000000003E-2</c:v>
                </c:pt>
                <c:pt idx="1">
                  <c:v>0.08</c:v>
                </c:pt>
                <c:pt idx="2">
                  <c:v>4.2000000000000003E-2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927054478301015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934441366574329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080332409972299E-2"/>
                  <c:y val="-4.700022886749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4.2000000000000003E-2</c:v>
                </c:pt>
                <c:pt idx="1">
                  <c:v>0.08</c:v>
                </c:pt>
                <c:pt idx="2">
                  <c:v>4.2000000000000003E-2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804291084113102E-2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198399022836826E-3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409732370711275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0.16700000000000001</c:v>
                </c:pt>
                <c:pt idx="1">
                  <c:v>0.08</c:v>
                </c:pt>
                <c:pt idx="2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842192509869781E-2"/>
                  <c:y val="-4.6998865401565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846016824074278E-2"/>
                  <c:y val="-4.9471997818454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412873252339302E-2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0.25</c:v>
                </c:pt>
                <c:pt idx="1">
                  <c:v>0.16</c:v>
                </c:pt>
                <c:pt idx="2">
                  <c:v>0.29199999999999998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181189608916614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073592601478832"/>
                  <c:y val="-4.94718030376073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127082106426454E-2"/>
                  <c:y val="-4.6997891497329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</c:v>
                </c:pt>
                <c:pt idx="1">
                  <c:v>0.6</c:v>
                </c:pt>
                <c:pt idx="2">
                  <c:v>0.375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78479360"/>
        <c:axId val="78480896"/>
      </c:barChart>
      <c:catAx>
        <c:axId val="784793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480896"/>
        <c:crosses val="autoZero"/>
        <c:auto val="1"/>
        <c:lblAlgn val="ctr"/>
        <c:lblOffset val="100"/>
        <c:noMultiLvlLbl val="0"/>
      </c:catAx>
      <c:valAx>
        <c:axId val="784808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8479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4.1875</c:v>
                </c:pt>
                <c:pt idx="1">
                  <c:v>4.117647058823529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2381568"/>
        <c:axId val="32399744"/>
      </c:barChart>
      <c:catAx>
        <c:axId val="323815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399744"/>
        <c:crosses val="autoZero"/>
        <c:auto val="1"/>
        <c:lblAlgn val="ctr"/>
        <c:lblOffset val="100"/>
        <c:noMultiLvlLbl val="0"/>
      </c:catAx>
      <c:valAx>
        <c:axId val="3239974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2381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570099420218101E-3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100832422984167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95347970763354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2522240"/>
        <c:axId val="32523776"/>
      </c:barChart>
      <c:catAx>
        <c:axId val="32522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2523776"/>
        <c:crosses val="autoZero"/>
        <c:auto val="1"/>
        <c:lblAlgn val="ctr"/>
        <c:lblOffset val="100"/>
        <c:noMultiLvlLbl val="0"/>
      </c:catAx>
      <c:valAx>
        <c:axId val="325237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2522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4.1900000000000004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2782976"/>
        <c:axId val="32788864"/>
      </c:barChart>
      <c:catAx>
        <c:axId val="32782976"/>
        <c:scaling>
          <c:orientation val="minMax"/>
        </c:scaling>
        <c:delete val="1"/>
        <c:axPos val="l"/>
        <c:majorTickMark val="out"/>
        <c:minorTickMark val="none"/>
        <c:tickLblPos val="none"/>
        <c:crossAx val="32788864"/>
        <c:crosses val="autoZero"/>
        <c:auto val="1"/>
        <c:lblAlgn val="ctr"/>
        <c:lblOffset val="100"/>
        <c:noMultiLvlLbl val="0"/>
      </c:catAx>
      <c:valAx>
        <c:axId val="3278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782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17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899456"/>
        <c:axId val="32900992"/>
      </c:barChart>
      <c:catAx>
        <c:axId val="32899456"/>
        <c:scaling>
          <c:orientation val="maxMin"/>
        </c:scaling>
        <c:delete val="1"/>
        <c:axPos val="l"/>
        <c:majorTickMark val="out"/>
        <c:minorTickMark val="none"/>
        <c:tickLblPos val="none"/>
        <c:crossAx val="32900992"/>
        <c:crosses val="autoZero"/>
        <c:auto val="1"/>
        <c:lblAlgn val="ctr"/>
        <c:lblOffset val="100"/>
        <c:noMultiLvlLbl val="0"/>
      </c:catAx>
      <c:valAx>
        <c:axId val="329009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899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6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56800"/>
        <c:axId val="32958336"/>
      </c:barChart>
      <c:catAx>
        <c:axId val="32956800"/>
        <c:scaling>
          <c:orientation val="maxMin"/>
        </c:scaling>
        <c:delete val="1"/>
        <c:axPos val="l"/>
        <c:majorTickMark val="out"/>
        <c:minorTickMark val="none"/>
        <c:tickLblPos val="none"/>
        <c:crossAx val="32958336"/>
        <c:crosses val="autoZero"/>
        <c:auto val="1"/>
        <c:lblAlgn val="ctr"/>
        <c:lblOffset val="100"/>
        <c:noMultiLvlLbl val="0"/>
      </c:catAx>
      <c:valAx>
        <c:axId val="329583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956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3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23200"/>
        <c:axId val="79524992"/>
      </c:barChart>
      <c:catAx>
        <c:axId val="79523200"/>
        <c:scaling>
          <c:orientation val="maxMin"/>
        </c:scaling>
        <c:delete val="1"/>
        <c:axPos val="l"/>
        <c:majorTickMark val="out"/>
        <c:minorTickMark val="none"/>
        <c:tickLblPos val="none"/>
        <c:crossAx val="79524992"/>
        <c:crosses val="autoZero"/>
        <c:auto val="1"/>
        <c:lblAlgn val="ctr"/>
        <c:lblOffset val="100"/>
        <c:noMultiLvlLbl val="0"/>
      </c:catAx>
      <c:valAx>
        <c:axId val="795249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9523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010048"/>
        <c:axId val="81011840"/>
      </c:barChart>
      <c:catAx>
        <c:axId val="81010048"/>
        <c:scaling>
          <c:orientation val="maxMin"/>
        </c:scaling>
        <c:delete val="1"/>
        <c:axPos val="l"/>
        <c:majorTickMark val="out"/>
        <c:minorTickMark val="none"/>
        <c:tickLblPos val="none"/>
        <c:crossAx val="81011840"/>
        <c:crosses val="autoZero"/>
        <c:auto val="1"/>
        <c:lblAlgn val="ctr"/>
        <c:lblOffset val="100"/>
        <c:noMultiLvlLbl val="0"/>
      </c:catAx>
      <c:valAx>
        <c:axId val="810118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1010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45376"/>
        <c:axId val="86655360"/>
      </c:barChart>
      <c:catAx>
        <c:axId val="86645376"/>
        <c:scaling>
          <c:orientation val="maxMin"/>
        </c:scaling>
        <c:delete val="1"/>
        <c:axPos val="l"/>
        <c:majorTickMark val="out"/>
        <c:minorTickMark val="none"/>
        <c:tickLblPos val="none"/>
        <c:crossAx val="86655360"/>
        <c:crosses val="autoZero"/>
        <c:auto val="1"/>
        <c:lblAlgn val="ctr"/>
        <c:lblOffset val="100"/>
        <c:noMultiLvlLbl val="0"/>
      </c:catAx>
      <c:valAx>
        <c:axId val="866553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6645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4.333333333333333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477120"/>
        <c:axId val="31491200"/>
      </c:barChart>
      <c:catAx>
        <c:axId val="31477120"/>
        <c:scaling>
          <c:orientation val="maxMin"/>
        </c:scaling>
        <c:delete val="1"/>
        <c:axPos val="l"/>
        <c:majorTickMark val="out"/>
        <c:minorTickMark val="none"/>
        <c:tickLblPos val="none"/>
        <c:crossAx val="31491200"/>
        <c:crosses val="autoZero"/>
        <c:auto val="1"/>
        <c:lblAlgn val="ctr"/>
        <c:lblOffset val="100"/>
        <c:noMultiLvlLbl val="0"/>
      </c:catAx>
      <c:valAx>
        <c:axId val="31491200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477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8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9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2123904"/>
        <c:axId val="32133888"/>
      </c:barChart>
      <c:catAx>
        <c:axId val="321239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133888"/>
        <c:crosses val="autoZero"/>
        <c:auto val="1"/>
        <c:lblAlgn val="ctr"/>
        <c:lblOffset val="100"/>
        <c:noMultiLvlLbl val="0"/>
      </c:catAx>
      <c:valAx>
        <c:axId val="3213388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2123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9047619047619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0.04</c:v>
                </c:pt>
                <c:pt idx="1">
                  <c:v>0.125</c:v>
                </c:pt>
                <c:pt idx="2">
                  <c:v>4.2000000000000003E-2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57142857142857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1357330333705E-3"/>
                  <c:y val="-4.82605019262449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42857142857144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0.16</c:v>
                </c:pt>
                <c:pt idx="1">
                  <c:v>8.3000000000000004E-2</c:v>
                </c:pt>
                <c:pt idx="2">
                  <c:v>0.125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238095238095247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421447319086E-2"/>
                  <c:y val="-4.81467999688687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0.12</c:v>
                </c:pt>
                <c:pt idx="1">
                  <c:v>0.125</c:v>
                </c:pt>
                <c:pt idx="2">
                  <c:v>8.3000000000000004E-2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285714285714287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380952380952378E-2"/>
                  <c:y val="-4.7610921225013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23097112868E-2"/>
                  <c:y val="-5.08349088114355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</c:v>
                </c:pt>
                <c:pt idx="1">
                  <c:v>0.20799999999999999</c:v>
                </c:pt>
                <c:pt idx="2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145616797900262"/>
                  <c:y val="-4.89115013684770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431916010498687"/>
                  <c:y val="-4.8261109958102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913010873640794"/>
                  <c:y val="-5.12572882752000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0.48</c:v>
                </c:pt>
                <c:pt idx="1">
                  <c:v>0.45800000000000002</c:v>
                </c:pt>
                <c:pt idx="2">
                  <c:v>0.58299999999999996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858048"/>
        <c:axId val="31880320"/>
      </c:barChart>
      <c:catAx>
        <c:axId val="318580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880320"/>
        <c:crosses val="autoZero"/>
        <c:auto val="1"/>
        <c:lblAlgn val="ctr"/>
        <c:lblOffset val="100"/>
        <c:noMultiLvlLbl val="0"/>
      </c:catAx>
      <c:valAx>
        <c:axId val="318803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858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4.2</c:v>
                </c:pt>
                <c:pt idx="1">
                  <c:v>4.2142857142857144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924992"/>
        <c:axId val="31926528"/>
      </c:barChart>
      <c:catAx>
        <c:axId val="319249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926528"/>
        <c:crosses val="autoZero"/>
        <c:auto val="1"/>
        <c:lblAlgn val="ctr"/>
        <c:lblOffset val="100"/>
        <c:noMultiLvlLbl val="0"/>
      </c:catAx>
      <c:valAx>
        <c:axId val="31926528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924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7281323877067984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0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9.0999999999999998E-2</c:v>
                </c:pt>
                <c:pt idx="2">
                  <c:v>0</c:v>
                </c:pt>
                <c:pt idx="3">
                  <c:v>4.8000000000000001E-2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08228935922016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184273065157635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18439716312051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368670228278204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798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9.5000000000000001E-2</c:v>
                </c:pt>
                <c:pt idx="1">
                  <c:v>0.13600000000000001</c:v>
                </c:pt>
                <c:pt idx="2">
                  <c:v>0.13600000000000001</c:v>
                </c:pt>
                <c:pt idx="3">
                  <c:v>0.19</c:v>
                </c:pt>
                <c:pt idx="4">
                  <c:v>8.6999999999999994E-2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4.6320185154160691E-2"/>
                  <c:y val="-4.5623456130740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799569380068627E-2"/>
                  <c:y val="-4.56232894849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2.6792626099042583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0.22700000000000001</c:v>
                </c:pt>
                <c:pt idx="2">
                  <c:v>0.13600000000000001</c:v>
                </c:pt>
                <c:pt idx="3">
                  <c:v>0</c:v>
                </c:pt>
                <c:pt idx="4">
                  <c:v>0.17399999999999999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866867705366619E-2"/>
                  <c:y val="-4.350705436702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900082525145348E-2"/>
                  <c:y val="-4.3820515132189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354802280920557E-2"/>
                  <c:y val="-4.350755430445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406625590240935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166036869504789E-2"/>
                  <c:y val="-4.4579586788386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0.19</c:v>
                </c:pt>
                <c:pt idx="1">
                  <c:v>0.22700000000000001</c:v>
                </c:pt>
                <c:pt idx="2">
                  <c:v>0.27300000000000002</c:v>
                </c:pt>
                <c:pt idx="3">
                  <c:v>0.19</c:v>
                </c:pt>
                <c:pt idx="4">
                  <c:v>0.26100000000000001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7035882925981782"/>
                  <c:y val="-4.56239560681654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409839727480877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9910525368726188E-2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268926490571659"/>
                  <c:y val="-4.5623456130741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0485036888119481"/>
                  <c:y val="-4.4579420142578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0.71399999999999997</c:v>
                </c:pt>
                <c:pt idx="1">
                  <c:v>0.318</c:v>
                </c:pt>
                <c:pt idx="2">
                  <c:v>0.45500000000000002</c:v>
                </c:pt>
                <c:pt idx="3">
                  <c:v>0.57099999999999995</c:v>
                </c:pt>
                <c:pt idx="4">
                  <c:v>0.47799999999999998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045696"/>
        <c:axId val="32264576"/>
      </c:barChart>
      <c:catAx>
        <c:axId val="320456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264576"/>
        <c:crosses val="autoZero"/>
        <c:auto val="1"/>
        <c:lblAlgn val="ctr"/>
        <c:lblOffset val="100"/>
        <c:noMultiLvlLbl val="0"/>
      </c:catAx>
      <c:valAx>
        <c:axId val="322645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045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4.6923076923076925</c:v>
                </c:pt>
                <c:pt idx="1">
                  <c:v>3.6428571428571428</c:v>
                </c:pt>
                <c:pt idx="2">
                  <c:v>4.2307692307692308</c:v>
                </c:pt>
                <c:pt idx="3">
                  <c:v>4.333333333333333</c:v>
                </c:pt>
                <c:pt idx="4">
                  <c:v>3.9285714285714284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86368"/>
        <c:axId val="32588160"/>
      </c:barChart>
      <c:catAx>
        <c:axId val="325863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588160"/>
        <c:crosses val="autoZero"/>
        <c:auto val="1"/>
        <c:lblAlgn val="ctr"/>
        <c:lblOffset val="100"/>
        <c:noMultiLvlLbl val="0"/>
      </c:catAx>
      <c:valAx>
        <c:axId val="3258816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2586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0.85</c:v>
                </c:pt>
                <c:pt idx="1">
                  <c:v>0.05</c:v>
                </c:pt>
                <c:pt idx="2">
                  <c:v>0.105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0.05</c:v>
                </c:pt>
                <c:pt idx="1">
                  <c:v>0.15</c:v>
                </c:pt>
                <c:pt idx="2">
                  <c:v>0.52600000000000002</c:v>
                </c:pt>
                <c:pt idx="3">
                  <c:v>0.222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0.3</c:v>
                </c:pt>
                <c:pt idx="2">
                  <c:v>0.105</c:v>
                </c:pt>
                <c:pt idx="3">
                  <c:v>0.61099999999999999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</c:v>
                </c:pt>
                <c:pt idx="1">
                  <c:v>0.5</c:v>
                </c:pt>
                <c:pt idx="2">
                  <c:v>0.26300000000000001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70080"/>
        <c:axId val="32671616"/>
      </c:barChart>
      <c:catAx>
        <c:axId val="32670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671616"/>
        <c:crosses val="autoZero"/>
        <c:auto val="1"/>
        <c:lblAlgn val="ctr"/>
        <c:lblOffset val="100"/>
        <c:noMultiLvlLbl val="0"/>
      </c:catAx>
      <c:valAx>
        <c:axId val="326716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670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087714451206733E-3"/>
                  <c:y val="-3.9100068503167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2151155939887E-3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7.6999999999999999E-2</c:v>
                </c:pt>
                <c:pt idx="1">
                  <c:v>3.6999999999999998E-2</c:v>
                </c:pt>
                <c:pt idx="2">
                  <c:v>0.111</c:v>
                </c:pt>
                <c:pt idx="3">
                  <c:v>0.08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8030106640405213E-3"/>
                  <c:y val="-3.9098836985552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34947639874618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543857225603367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709626369715996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7.6999999999999999E-2</c:v>
                </c:pt>
                <c:pt idx="1">
                  <c:v>3.6999999999999998E-2</c:v>
                </c:pt>
                <c:pt idx="2">
                  <c:v>3.6999999999999998E-2</c:v>
                </c:pt>
                <c:pt idx="3">
                  <c:v>0.12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098487760949333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50047389135601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90536401362564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494393218069733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0.23100000000000001</c:v>
                </c:pt>
                <c:pt idx="1">
                  <c:v>0.29599999999999999</c:v>
                </c:pt>
                <c:pt idx="2">
                  <c:v>0.29599999999999999</c:v>
                </c:pt>
                <c:pt idx="3">
                  <c:v>0.36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40350028961178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849695006258459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604496532049104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859648589632740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0.26900000000000002</c:v>
                </c:pt>
                <c:pt idx="1">
                  <c:v>0.25900000000000001</c:v>
                </c:pt>
                <c:pt idx="2">
                  <c:v>0.222</c:v>
                </c:pt>
                <c:pt idx="3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748710630099504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452398058792918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192971792654941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1643313766637139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0.34599999999999997</c:v>
                </c:pt>
                <c:pt idx="1">
                  <c:v>0.37</c:v>
                </c:pt>
                <c:pt idx="2">
                  <c:v>0.33300000000000002</c:v>
                </c:pt>
                <c:pt idx="3">
                  <c:v>0.24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862528"/>
        <c:axId val="29880704"/>
      </c:barChart>
      <c:catAx>
        <c:axId val="298625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880704"/>
        <c:crosses val="autoZero"/>
        <c:auto val="1"/>
        <c:lblAlgn val="ctr"/>
        <c:lblOffset val="100"/>
        <c:noMultiLvlLbl val="0"/>
      </c:catAx>
      <c:valAx>
        <c:axId val="298807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86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3,9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L83" sqref="L83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</v>
      </c>
      <c r="N8" s="4">
        <v>0.11799999999999999</v>
      </c>
      <c r="O8" s="4">
        <v>0.17599999999999999</v>
      </c>
      <c r="P8" s="4">
        <v>0.35299999999999998</v>
      </c>
      <c r="Q8" s="4">
        <v>0.35299999999999998</v>
      </c>
      <c r="R8" s="24">
        <f>(0*1+2*2+3*3+6*4+6*5)/17</f>
        <v>3.9411764705882355</v>
      </c>
      <c r="S8" s="3"/>
      <c r="T8" s="2"/>
    </row>
    <row r="9" spans="1:20" x14ac:dyDescent="0.25">
      <c r="K9" s="2"/>
      <c r="L9" s="3" t="s">
        <v>0</v>
      </c>
      <c r="M9" s="4">
        <v>0</v>
      </c>
      <c r="N9" s="4">
        <v>0.125</v>
      </c>
      <c r="O9" s="4">
        <v>0.25</v>
      </c>
      <c r="P9" s="4">
        <v>6.2E-2</v>
      </c>
      <c r="Q9" s="4">
        <v>0.56200000000000006</v>
      </c>
      <c r="R9" s="24">
        <f>(0*1+2*2+4*3+1*4+9*5)/16</f>
        <v>4.0625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3"/>
      <c r="N28" s="3"/>
      <c r="O28" s="3"/>
      <c r="P28" s="3"/>
      <c r="Q28" s="3"/>
      <c r="R28" s="3"/>
      <c r="S28" s="3"/>
      <c r="T28" s="2"/>
      <c r="U28" s="2"/>
    </row>
    <row r="29" spans="11:21" x14ac:dyDescent="0.25">
      <c r="K29" s="2"/>
      <c r="L29" s="2"/>
      <c r="M29" s="3"/>
      <c r="N29" s="3"/>
      <c r="O29" s="3"/>
      <c r="P29" s="3"/>
      <c r="Q29" s="3"/>
      <c r="R29" s="3"/>
      <c r="S29" s="3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0.111</v>
      </c>
      <c r="Q31" s="4">
        <v>0.44400000000000001</v>
      </c>
      <c r="R31" s="4">
        <v>0.44400000000000001</v>
      </c>
      <c r="S31" s="24">
        <f>(0*1+0*2+1*3+4*4+4*5)/9</f>
        <v>4.333333333333333</v>
      </c>
      <c r="T31" s="2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0.125</v>
      </c>
      <c r="P32" s="4">
        <v>0.25</v>
      </c>
      <c r="Q32" s="4">
        <v>0.125</v>
      </c>
      <c r="R32" s="4">
        <v>0.5</v>
      </c>
      <c r="S32" s="24">
        <f>(0*1+1*2+2*3+1*4+4*5)/8</f>
        <v>4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3"/>
      <c r="N34" s="3"/>
      <c r="O34" s="3"/>
      <c r="P34" s="3"/>
      <c r="Q34" s="3"/>
      <c r="R34" s="3"/>
      <c r="S34" s="3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2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3"/>
      <c r="S45" s="2"/>
    </row>
    <row r="46" spans="11:21" x14ac:dyDescent="0.25">
      <c r="M46" s="2"/>
      <c r="N46" s="3">
        <v>1</v>
      </c>
      <c r="O46" s="25">
        <v>8</v>
      </c>
      <c r="P46" s="25">
        <v>3</v>
      </c>
      <c r="Q46" s="2"/>
      <c r="R46" s="3"/>
      <c r="S46" s="2"/>
    </row>
    <row r="47" spans="11:21" x14ac:dyDescent="0.25">
      <c r="M47" s="2"/>
      <c r="N47" s="3">
        <v>2</v>
      </c>
      <c r="O47" s="25">
        <v>5</v>
      </c>
      <c r="P47" s="25">
        <v>3</v>
      </c>
      <c r="Q47" s="2"/>
      <c r="R47" s="3"/>
      <c r="S47" s="2"/>
    </row>
    <row r="48" spans="11:21" x14ac:dyDescent="0.25">
      <c r="M48" s="2"/>
      <c r="N48" s="3">
        <v>3</v>
      </c>
      <c r="O48" s="25">
        <v>6</v>
      </c>
      <c r="P48" s="25">
        <v>5</v>
      </c>
      <c r="Q48" s="2"/>
      <c r="R48" s="3"/>
      <c r="S48" s="2"/>
    </row>
    <row r="49" spans="13:19" x14ac:dyDescent="0.25">
      <c r="M49" s="2"/>
      <c r="N49" s="3">
        <v>4</v>
      </c>
      <c r="O49" s="25">
        <v>5</v>
      </c>
      <c r="P49" s="25">
        <v>5</v>
      </c>
      <c r="Q49" s="2"/>
      <c r="R49" s="3"/>
      <c r="S49" s="2"/>
    </row>
    <row r="50" spans="13:19" x14ac:dyDescent="0.25">
      <c r="M50" s="2"/>
      <c r="N50" s="3">
        <v>5</v>
      </c>
      <c r="O50" s="25">
        <v>6</v>
      </c>
      <c r="P50" s="25">
        <v>3</v>
      </c>
      <c r="Q50" s="2"/>
      <c r="R50" s="3"/>
      <c r="S50" s="2"/>
    </row>
    <row r="51" spans="13:19" x14ac:dyDescent="0.25">
      <c r="M51" s="2"/>
      <c r="N51" s="3">
        <v>6</v>
      </c>
      <c r="O51" s="25">
        <v>6</v>
      </c>
      <c r="P51" s="25">
        <v>3</v>
      </c>
      <c r="Q51" s="2"/>
      <c r="R51" s="3"/>
      <c r="S51" s="2"/>
    </row>
    <row r="52" spans="13:19" x14ac:dyDescent="0.25">
      <c r="M52" s="2"/>
      <c r="N52" s="3">
        <v>7</v>
      </c>
      <c r="O52" s="25">
        <v>4</v>
      </c>
      <c r="P52" s="25">
        <v>3</v>
      </c>
      <c r="Q52" s="2"/>
      <c r="R52" s="3"/>
      <c r="S52" s="2"/>
    </row>
    <row r="53" spans="13:19" x14ac:dyDescent="0.25">
      <c r="M53" s="2"/>
      <c r="N53" s="3">
        <v>8</v>
      </c>
      <c r="O53" s="25">
        <v>9</v>
      </c>
      <c r="P53" s="25">
        <v>2</v>
      </c>
      <c r="Q53" s="2"/>
      <c r="R53" s="3"/>
      <c r="S53" s="2"/>
    </row>
    <row r="54" spans="13:19" x14ac:dyDescent="0.25">
      <c r="M54" s="2"/>
      <c r="N54" s="3">
        <v>9</v>
      </c>
      <c r="O54" s="25">
        <v>5</v>
      </c>
      <c r="P54" s="25">
        <v>3</v>
      </c>
      <c r="Q54" s="2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Q52" sqref="Q52"/>
    </sheetView>
  </sheetViews>
  <sheetFormatPr defaultRowHeight="15" x14ac:dyDescent="0.25"/>
  <sheetData>
    <row r="2" spans="1:23" ht="27.75" customHeight="1" x14ac:dyDescent="0.3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0.04</v>
      </c>
      <c r="P12" s="4">
        <v>0.16</v>
      </c>
      <c r="Q12" s="4">
        <v>0.12</v>
      </c>
      <c r="R12" s="4">
        <v>0.2</v>
      </c>
      <c r="S12" s="4">
        <v>0.48</v>
      </c>
      <c r="T12" s="24">
        <f>(1*1+4*2+3*3+5*4+12*5)/25</f>
        <v>3.92</v>
      </c>
      <c r="U12" s="2"/>
      <c r="V12" s="2"/>
      <c r="W12" s="2"/>
    </row>
    <row r="13" spans="1:23" x14ac:dyDescent="0.25">
      <c r="M13" s="2"/>
      <c r="N13" s="3">
        <v>2</v>
      </c>
      <c r="O13" s="4">
        <v>0.125</v>
      </c>
      <c r="P13" s="4">
        <v>8.3000000000000004E-2</v>
      </c>
      <c r="Q13" s="4">
        <v>0.125</v>
      </c>
      <c r="R13" s="4">
        <v>0.20799999999999999</v>
      </c>
      <c r="S13" s="4">
        <v>0.45800000000000002</v>
      </c>
      <c r="T13" s="24">
        <f>(3*1+2*2+3*3+5*4+11*5)/24</f>
        <v>3.7916666666666665</v>
      </c>
      <c r="U13" s="2"/>
      <c r="V13" s="2"/>
      <c r="W13" s="2"/>
    </row>
    <row r="14" spans="1:23" x14ac:dyDescent="0.25">
      <c r="M14" s="2"/>
      <c r="N14" s="3">
        <v>3</v>
      </c>
      <c r="O14" s="4">
        <v>4.2000000000000003E-2</v>
      </c>
      <c r="P14" s="4">
        <v>0.125</v>
      </c>
      <c r="Q14" s="4">
        <v>8.3000000000000004E-2</v>
      </c>
      <c r="R14" s="4">
        <v>0.16700000000000001</v>
      </c>
      <c r="S14" s="4">
        <v>0.58299999999999996</v>
      </c>
      <c r="T14" s="24">
        <f>(1*1+3*2+2*3+4*4+14*5)/24</f>
        <v>4.125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0.13300000000000001</v>
      </c>
      <c r="R42" s="4">
        <v>0.13300000000000001</v>
      </c>
      <c r="S42" s="4">
        <v>0.13300000000000001</v>
      </c>
      <c r="T42" s="4">
        <v>0.6</v>
      </c>
      <c r="U42" s="24">
        <f>(0*1+2*2+2*3+2*4+9*5)/15</f>
        <v>4.2</v>
      </c>
      <c r="V42" s="2"/>
      <c r="W42" s="2"/>
    </row>
    <row r="43" spans="13:23" x14ac:dyDescent="0.25">
      <c r="M43" s="2"/>
      <c r="N43" s="2"/>
      <c r="O43" s="3">
        <v>2</v>
      </c>
      <c r="P43" s="4">
        <v>7.0999999999999994E-2</v>
      </c>
      <c r="Q43" s="4">
        <v>0</v>
      </c>
      <c r="R43" s="4">
        <v>0.14299999999999999</v>
      </c>
      <c r="S43" s="4">
        <v>0.214</v>
      </c>
      <c r="T43" s="4">
        <v>0.57099999999999995</v>
      </c>
      <c r="U43" s="24">
        <f>(1*1+0*2+2*3+3*4+8*5)/14</f>
        <v>4.2142857142857144</v>
      </c>
      <c r="V43" s="2"/>
      <c r="W43" s="2"/>
    </row>
    <row r="44" spans="13:23" x14ac:dyDescent="0.25">
      <c r="M44" s="2"/>
      <c r="N44" s="2"/>
      <c r="O44" s="3">
        <v>3</v>
      </c>
      <c r="P44" s="4">
        <v>7.0999999999999994E-2</v>
      </c>
      <c r="Q44" s="4">
        <v>0.14299999999999999</v>
      </c>
      <c r="R44" s="4">
        <v>7.0999999999999994E-2</v>
      </c>
      <c r="S44" s="4">
        <v>0.14299999999999999</v>
      </c>
      <c r="T44" s="4">
        <v>0.57099999999999995</v>
      </c>
      <c r="U44" s="24">
        <f>(1*1+2*2+1*3+2*4+8*5)/14</f>
        <v>4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P89" sqref="P89"/>
    </sheetView>
  </sheetViews>
  <sheetFormatPr defaultRowHeight="15" x14ac:dyDescent="0.25"/>
  <sheetData>
    <row r="2" spans="1:21" ht="31.5" customHeight="1" x14ac:dyDescent="0.35">
      <c r="A2" s="36" t="s">
        <v>71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</row>
    <row r="8" spans="1:21" x14ac:dyDescent="0.25">
      <c r="J8" s="2"/>
      <c r="K8" s="3"/>
      <c r="L8" s="2"/>
      <c r="M8" s="2"/>
      <c r="N8" s="3"/>
      <c r="O8" s="3"/>
      <c r="P8" s="3"/>
      <c r="Q8" s="3"/>
      <c r="R8" s="3"/>
      <c r="S8" s="3"/>
      <c r="T8" s="3"/>
      <c r="U8" s="3"/>
    </row>
    <row r="9" spans="1:21" x14ac:dyDescent="0.25">
      <c r="J9" s="2"/>
      <c r="K9" s="3"/>
      <c r="L9" s="2"/>
      <c r="M9" s="2"/>
      <c r="N9" s="3"/>
      <c r="O9" s="3"/>
      <c r="P9" s="3"/>
      <c r="Q9" s="3"/>
      <c r="R9" s="3"/>
      <c r="S9" s="3"/>
      <c r="T9" s="3"/>
      <c r="U9" s="3"/>
    </row>
    <row r="10" spans="1:21" x14ac:dyDescent="0.25">
      <c r="J10" s="2"/>
      <c r="K10" s="3"/>
      <c r="L10" s="2"/>
      <c r="M10" s="2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J11" s="2"/>
      <c r="K11" s="3"/>
      <c r="L11" s="2"/>
      <c r="M11" s="60">
        <v>1</v>
      </c>
      <c r="N11" s="4">
        <v>0</v>
      </c>
      <c r="O11" s="4">
        <v>9.5000000000000001E-2</v>
      </c>
      <c r="P11" s="4">
        <v>0</v>
      </c>
      <c r="Q11" s="4">
        <v>0.19</v>
      </c>
      <c r="R11" s="4">
        <v>0.71399999999999997</v>
      </c>
      <c r="S11" s="24">
        <f>(0*1+2*2+0*3+4*4+15*5)/21</f>
        <v>4.5238095238095237</v>
      </c>
      <c r="T11" s="3"/>
      <c r="U11" s="3"/>
    </row>
    <row r="12" spans="1:21" x14ac:dyDescent="0.25">
      <c r="J12" s="2"/>
      <c r="K12" s="3"/>
      <c r="L12" s="2"/>
      <c r="M12" s="2">
        <v>2</v>
      </c>
      <c r="N12" s="4">
        <v>9.0999999999999998E-2</v>
      </c>
      <c r="O12" s="4">
        <v>0.13600000000000001</v>
      </c>
      <c r="P12" s="4">
        <v>0.22700000000000001</v>
      </c>
      <c r="Q12" s="4">
        <v>0.22700000000000001</v>
      </c>
      <c r="R12" s="4">
        <v>0.318</v>
      </c>
      <c r="S12" s="24">
        <f>(2*1+3*2+5*3+5*4+7*5)/22</f>
        <v>3.5454545454545454</v>
      </c>
      <c r="T12" s="3"/>
      <c r="U12" s="3"/>
    </row>
    <row r="13" spans="1:21" x14ac:dyDescent="0.25">
      <c r="J13" s="2"/>
      <c r="K13" s="3"/>
      <c r="L13" s="2"/>
      <c r="M13" s="2">
        <v>3</v>
      </c>
      <c r="N13" s="4">
        <v>0</v>
      </c>
      <c r="O13" s="4">
        <v>0.13600000000000001</v>
      </c>
      <c r="P13" s="4">
        <v>0.13600000000000001</v>
      </c>
      <c r="Q13" s="4">
        <v>0.27300000000000002</v>
      </c>
      <c r="R13" s="4">
        <v>0.45500000000000002</v>
      </c>
      <c r="S13" s="24">
        <f>(0*1+3*2+3*3+6*4+10*5)/22</f>
        <v>4.0454545454545459</v>
      </c>
      <c r="T13" s="3"/>
      <c r="U13" s="3"/>
    </row>
    <row r="14" spans="1:21" x14ac:dyDescent="0.25">
      <c r="J14" s="2"/>
      <c r="K14" s="3"/>
      <c r="L14" s="2"/>
      <c r="M14" s="2">
        <v>4</v>
      </c>
      <c r="N14" s="4">
        <v>4.8000000000000001E-2</v>
      </c>
      <c r="O14" s="4">
        <v>0.19</v>
      </c>
      <c r="P14" s="4">
        <v>0</v>
      </c>
      <c r="Q14" s="4">
        <v>0.19</v>
      </c>
      <c r="R14" s="4">
        <v>0.57099999999999995</v>
      </c>
      <c r="S14" s="24">
        <f>(1*1+4*2+0*3+4*4+12*5)/21</f>
        <v>4.0476190476190474</v>
      </c>
      <c r="T14" s="3"/>
      <c r="U14" s="3"/>
    </row>
    <row r="15" spans="1:21" x14ac:dyDescent="0.25">
      <c r="J15" s="2"/>
      <c r="K15" s="3"/>
      <c r="L15" s="2"/>
      <c r="M15" s="2">
        <v>5</v>
      </c>
      <c r="N15" s="4">
        <v>0</v>
      </c>
      <c r="O15" s="4">
        <v>8.6999999999999994E-2</v>
      </c>
      <c r="P15" s="4">
        <v>0.17399999999999999</v>
      </c>
      <c r="Q15" s="4">
        <v>0.26100000000000001</v>
      </c>
      <c r="R15" s="4">
        <v>0.47799999999999998</v>
      </c>
      <c r="S15" s="24">
        <f>(0*1+2*2+4*3+6*4+11*5)/23</f>
        <v>4.1304347826086953</v>
      </c>
      <c r="T15" s="3"/>
      <c r="U15" s="3"/>
    </row>
    <row r="16" spans="1:21" x14ac:dyDescent="0.25">
      <c r="J16" s="2"/>
      <c r="K16" s="3"/>
      <c r="L16" s="2"/>
      <c r="M16" s="2"/>
      <c r="N16" s="3"/>
      <c r="O16" s="3"/>
      <c r="P16" s="3"/>
      <c r="Q16" s="3"/>
      <c r="R16" s="3"/>
      <c r="S16" s="3"/>
      <c r="T16" s="3"/>
      <c r="U16" s="3"/>
    </row>
    <row r="17" spans="10:20" x14ac:dyDescent="0.25">
      <c r="J17" s="2"/>
      <c r="K17" s="3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7.6999999999999999E-2</v>
      </c>
      <c r="S49" s="4">
        <v>0</v>
      </c>
      <c r="T49" s="4">
        <v>7.6999999999999999E-2</v>
      </c>
      <c r="U49" s="4">
        <v>0.84599999999999997</v>
      </c>
      <c r="V49" s="24">
        <f>(0*1+1*2+0*3+1*4+11*5)/13</f>
        <v>4.6923076923076925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0.14299999999999999</v>
      </c>
      <c r="R50" s="4">
        <v>0</v>
      </c>
      <c r="S50" s="4">
        <v>0.28599999999999998</v>
      </c>
      <c r="T50" s="4">
        <v>0.214</v>
      </c>
      <c r="U50" s="4">
        <v>0.35699999999999998</v>
      </c>
      <c r="V50" s="24">
        <f>(2*1+0*2+4*3+3*4+5*5)/14</f>
        <v>3.6428571428571428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0.154</v>
      </c>
      <c r="S51" s="4">
        <v>0</v>
      </c>
      <c r="T51" s="4">
        <v>0.308</v>
      </c>
      <c r="U51" s="4">
        <v>0.53800000000000003</v>
      </c>
      <c r="V51" s="24">
        <f>(0*1+2*2+0*3+4*4+7*5)/13</f>
        <v>4.2307692307692308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0.16700000000000001</v>
      </c>
      <c r="S52" s="4">
        <v>0</v>
      </c>
      <c r="T52" s="4">
        <v>0.16700000000000001</v>
      </c>
      <c r="U52" s="4">
        <v>0.66700000000000004</v>
      </c>
      <c r="V52" s="24">
        <f>(0*1+2*2+0*3+2*4+8*5)/12</f>
        <v>4.333333333333333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0.14299999999999999</v>
      </c>
      <c r="S53" s="4">
        <v>0.14299999999999999</v>
      </c>
      <c r="T53" s="4">
        <v>0.35699999999999998</v>
      </c>
      <c r="U53" s="4">
        <v>0.35699999999999998</v>
      </c>
      <c r="V53" s="24">
        <f>(0*1+2*2+2*3+5*4+5*5)/14</f>
        <v>3.9285714285714284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3"/>
      <c r="P77" s="3"/>
      <c r="Q77" s="3" t="s">
        <v>6</v>
      </c>
      <c r="R77" s="4">
        <f>17/R83</f>
        <v>0.85</v>
      </c>
      <c r="S77" s="4">
        <v>0.05</v>
      </c>
      <c r="T77" s="4">
        <v>0.105</v>
      </c>
      <c r="U77" s="4">
        <v>0</v>
      </c>
      <c r="V77" s="4">
        <v>0</v>
      </c>
      <c r="W77" s="3"/>
      <c r="X77" s="2"/>
      <c r="Y77" s="2"/>
    </row>
    <row r="78" spans="15:25" x14ac:dyDescent="0.25">
      <c r="O78" s="3"/>
      <c r="P78" s="3"/>
      <c r="Q78" s="3" t="s">
        <v>7</v>
      </c>
      <c r="R78" s="4">
        <f>1/R83</f>
        <v>0.05</v>
      </c>
      <c r="S78" s="4">
        <v>0.15</v>
      </c>
      <c r="T78" s="4">
        <v>0.52600000000000002</v>
      </c>
      <c r="U78" s="4">
        <v>0.222</v>
      </c>
      <c r="V78" s="4">
        <v>0</v>
      </c>
      <c r="W78" s="3"/>
      <c r="X78" s="2"/>
      <c r="Y78" s="2"/>
    </row>
    <row r="79" spans="15:25" x14ac:dyDescent="0.25">
      <c r="O79" s="3"/>
      <c r="P79" s="3"/>
      <c r="Q79" s="3" t="s">
        <v>8</v>
      </c>
      <c r="R79" s="4">
        <f>0/R83</f>
        <v>0</v>
      </c>
      <c r="S79" s="4">
        <v>0.3</v>
      </c>
      <c r="T79" s="4">
        <v>0.105</v>
      </c>
      <c r="U79" s="4">
        <v>0.61099999999999999</v>
      </c>
      <c r="V79" s="4">
        <v>0</v>
      </c>
      <c r="W79" s="3"/>
      <c r="X79" s="2"/>
      <c r="Y79" s="2"/>
    </row>
    <row r="80" spans="15:25" x14ac:dyDescent="0.25">
      <c r="O80" s="3"/>
      <c r="P80" s="3"/>
      <c r="Q80" s="3" t="s">
        <v>9</v>
      </c>
      <c r="R80" s="4">
        <f>2/R83</f>
        <v>0.1</v>
      </c>
      <c r="S80" s="4">
        <v>0.5</v>
      </c>
      <c r="T80" s="4">
        <v>0.26300000000000001</v>
      </c>
      <c r="U80" s="4">
        <v>0.16700000000000001</v>
      </c>
      <c r="V80" s="4">
        <v>0</v>
      </c>
      <c r="W80" s="3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3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3"/>
      <c r="P83" s="3"/>
      <c r="Q83" s="3"/>
      <c r="R83" s="3">
        <v>20</v>
      </c>
      <c r="S83" s="3"/>
      <c r="T83" s="3"/>
      <c r="U83" s="3"/>
      <c r="V83" s="3"/>
      <c r="W83" s="3"/>
      <c r="X83" s="2"/>
      <c r="Y83" s="2"/>
    </row>
    <row r="84" spans="15:25" x14ac:dyDescent="0.25"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Y51"/>
  <sheetViews>
    <sheetView showGridLines="0" workbookViewId="0">
      <selection activeCell="Y86" sqref="Y86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7.6999999999999999E-2</v>
      </c>
      <c r="R7" s="4">
        <v>7.6999999999999999E-2</v>
      </c>
      <c r="S7" s="4">
        <v>0.23100000000000001</v>
      </c>
      <c r="T7" s="4">
        <v>0.26900000000000002</v>
      </c>
      <c r="U7" s="4">
        <v>0.34599999999999997</v>
      </c>
      <c r="V7" s="24">
        <f>(2*1+2*2+6*3+7*4+9*5)/26</f>
        <v>3.7307692307692308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3.6999999999999998E-2</v>
      </c>
      <c r="R8" s="4">
        <v>3.6999999999999998E-2</v>
      </c>
      <c r="S8" s="4">
        <v>0.29599999999999999</v>
      </c>
      <c r="T8" s="4">
        <v>0.25900000000000001</v>
      </c>
      <c r="U8" s="4">
        <v>0.37</v>
      </c>
      <c r="V8" s="24">
        <f>(1*1+1*2+8*3+7*4+10*5)/27</f>
        <v>3.8888888888888888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0.111</v>
      </c>
      <c r="R9" s="4">
        <v>3.6999999999999998E-2</v>
      </c>
      <c r="S9" s="4">
        <v>0.29599999999999999</v>
      </c>
      <c r="T9" s="4">
        <v>0.222</v>
      </c>
      <c r="U9" s="4">
        <v>0.33300000000000002</v>
      </c>
      <c r="V9" s="24">
        <f>(3*1+1*2+8*3+6*4+9*5)/27</f>
        <v>3.6296296296296298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0.08</v>
      </c>
      <c r="R10" s="4">
        <v>0.12</v>
      </c>
      <c r="S10" s="4">
        <v>0.36</v>
      </c>
      <c r="T10" s="4">
        <v>0.2</v>
      </c>
      <c r="U10" s="4">
        <v>0.24</v>
      </c>
      <c r="V10" s="24">
        <f>(2*1+3*2+9*3+5*4+6*5)/25</f>
        <v>3.4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2"/>
    </row>
    <row r="44" spans="14:25" x14ac:dyDescent="0.25">
      <c r="N44" s="2"/>
      <c r="O44" s="2"/>
      <c r="P44" s="2"/>
      <c r="Q44" s="23">
        <v>1</v>
      </c>
      <c r="R44" s="4">
        <v>0.125</v>
      </c>
      <c r="S44" s="4">
        <v>0</v>
      </c>
      <c r="T44" s="4">
        <v>0.188</v>
      </c>
      <c r="U44" s="4">
        <v>0.312</v>
      </c>
      <c r="V44" s="4">
        <v>0.375</v>
      </c>
      <c r="W44" s="24">
        <f>(2*1+0*2+3*3+5*4+6*5)/16</f>
        <v>3.8125</v>
      </c>
      <c r="X44" s="2"/>
      <c r="Y44" s="2"/>
    </row>
    <row r="45" spans="14:25" x14ac:dyDescent="0.25">
      <c r="N45" s="2"/>
      <c r="O45" s="2"/>
      <c r="P45" s="2"/>
      <c r="Q45" s="3">
        <v>2</v>
      </c>
      <c r="R45" s="4">
        <v>5.8999999999999997E-2</v>
      </c>
      <c r="S45" s="4">
        <v>5.8999999999999997E-2</v>
      </c>
      <c r="T45" s="4">
        <v>0.23499999999999999</v>
      </c>
      <c r="U45" s="4">
        <v>0.23499999999999999</v>
      </c>
      <c r="V45" s="4">
        <v>0.41199999999999998</v>
      </c>
      <c r="W45" s="24">
        <f>(1*1+1*2+4*3+4*4+7*5)/17</f>
        <v>3.8823529411764706</v>
      </c>
      <c r="X45" s="2"/>
      <c r="Y45" s="2"/>
    </row>
    <row r="46" spans="14:25" x14ac:dyDescent="0.25">
      <c r="N46" s="2"/>
      <c r="O46" s="2"/>
      <c r="P46" s="2"/>
      <c r="Q46" s="3">
        <v>3</v>
      </c>
      <c r="R46" s="4">
        <v>0.11799999999999999</v>
      </c>
      <c r="S46" s="4">
        <v>0</v>
      </c>
      <c r="T46" s="4">
        <v>0.29399999999999998</v>
      </c>
      <c r="U46" s="4">
        <v>0.29399999999999998</v>
      </c>
      <c r="V46" s="4">
        <v>0.29399999999999998</v>
      </c>
      <c r="W46" s="24">
        <f>(2*1+0*2+5*3+5*4+5*5)/17</f>
        <v>3.6470588235294117</v>
      </c>
      <c r="X46" s="2"/>
      <c r="Y46" s="2"/>
    </row>
    <row r="47" spans="14:25" x14ac:dyDescent="0.25">
      <c r="N47" s="2"/>
      <c r="O47" s="2"/>
      <c r="P47" s="2"/>
      <c r="Q47" s="3">
        <v>4</v>
      </c>
      <c r="R47" s="4">
        <v>0.13300000000000001</v>
      </c>
      <c r="S47" s="4">
        <v>0</v>
      </c>
      <c r="T47" s="4">
        <v>0.4</v>
      </c>
      <c r="U47" s="4">
        <v>0.2</v>
      </c>
      <c r="V47" s="4">
        <v>0.26700000000000002</v>
      </c>
      <c r="W47" s="24">
        <f>(2*1+0*2+6*3+3*4+4*5)/15</f>
        <v>3.4666666666666668</v>
      </c>
      <c r="X47" s="2"/>
      <c r="Y47" s="2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2"/>
    </row>
    <row r="49" spans="14:25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123" sqref="T123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7" t="s">
        <v>19</v>
      </c>
      <c r="C4" s="38"/>
      <c r="D4" s="38"/>
      <c r="E4" s="38"/>
      <c r="F4" s="39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11</v>
      </c>
      <c r="D6" s="12">
        <v>0.33300000000000002</v>
      </c>
      <c r="E6" s="11">
        <v>22</v>
      </c>
      <c r="F6" s="13">
        <v>0.66700000000000004</v>
      </c>
    </row>
    <row r="7" spans="2:18" ht="24" x14ac:dyDescent="0.25">
      <c r="B7" s="9" t="s">
        <v>22</v>
      </c>
      <c r="C7" s="14">
        <v>10</v>
      </c>
      <c r="D7" s="28">
        <v>0.30299999999999999</v>
      </c>
      <c r="E7" s="14">
        <v>23</v>
      </c>
      <c r="F7" s="29">
        <v>0.69699999999999995</v>
      </c>
    </row>
    <row r="8" spans="2:18" ht="24" x14ac:dyDescent="0.25">
      <c r="B8" s="8" t="s">
        <v>23</v>
      </c>
      <c r="C8" s="11">
        <v>26</v>
      </c>
      <c r="D8" s="26">
        <v>0.78800000000000003</v>
      </c>
      <c r="E8" s="11">
        <v>7</v>
      </c>
      <c r="F8" s="27">
        <v>0.21199999999999999</v>
      </c>
    </row>
    <row r="9" spans="2:18" ht="48" x14ac:dyDescent="0.25">
      <c r="B9" s="9" t="s">
        <v>24</v>
      </c>
      <c r="C9" s="14">
        <v>31</v>
      </c>
      <c r="D9" s="28">
        <v>0.93899999999999995</v>
      </c>
      <c r="E9" s="14">
        <v>2</v>
      </c>
      <c r="F9" s="29">
        <v>6.0999999999999999E-2</v>
      </c>
    </row>
    <row r="10" spans="2:18" ht="24" x14ac:dyDescent="0.25">
      <c r="B10" s="10" t="s">
        <v>26</v>
      </c>
      <c r="C10" s="15">
        <v>31</v>
      </c>
      <c r="D10" s="16">
        <v>0.93899999999999995</v>
      </c>
      <c r="E10" s="15">
        <v>2</v>
      </c>
      <c r="F10" s="17">
        <v>6.0999999999999999E-2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4.2000000000000003E-2</v>
      </c>
      <c r="K18" s="4">
        <v>4.2000000000000003E-2</v>
      </c>
      <c r="L18" s="4">
        <v>0.16700000000000001</v>
      </c>
      <c r="M18" s="4">
        <v>0.25</v>
      </c>
      <c r="N18" s="4">
        <v>0.5</v>
      </c>
      <c r="O18" s="24">
        <f>(1*1+1*2+4*3+6*4+12*5)/24</f>
        <v>4.125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0.08</v>
      </c>
      <c r="K19" s="4">
        <v>0.08</v>
      </c>
      <c r="L19" s="4">
        <v>0.08</v>
      </c>
      <c r="M19" s="4">
        <v>0.16</v>
      </c>
      <c r="N19" s="4">
        <v>0.6</v>
      </c>
      <c r="O19" s="24">
        <f>(2*1+2*2+2*3+4*4+15*5)/25</f>
        <v>4.12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4.2000000000000003E-2</v>
      </c>
      <c r="K20" s="4">
        <v>4.2000000000000003E-2</v>
      </c>
      <c r="L20" s="4">
        <v>0.25</v>
      </c>
      <c r="M20" s="4">
        <v>0.29199999999999998</v>
      </c>
      <c r="N20" s="4">
        <v>0.375</v>
      </c>
      <c r="O20" s="24">
        <f>(1*1+1*2+6*3+7*4+9*5)/24</f>
        <v>3.9166666666666665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3"/>
      <c r="K42" s="3"/>
      <c r="L42" s="3"/>
      <c r="M42" s="3"/>
      <c r="N42" s="3"/>
      <c r="O42" s="3"/>
      <c r="P42" s="3"/>
      <c r="Q42" s="2"/>
      <c r="R42" s="2"/>
      <c r="S42" s="3"/>
    </row>
    <row r="43" spans="6:20" x14ac:dyDescent="0.25">
      <c r="F43" s="2"/>
      <c r="G43" s="2"/>
      <c r="H43" s="2"/>
      <c r="I43" s="2"/>
      <c r="J43" s="3"/>
      <c r="K43" s="3"/>
      <c r="L43" s="3"/>
      <c r="M43" s="3"/>
      <c r="N43" s="3"/>
      <c r="O43" s="3"/>
      <c r="P43" s="3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6.2E-2</v>
      </c>
      <c r="L45" s="4">
        <v>0</v>
      </c>
      <c r="M45" s="4">
        <v>0.188</v>
      </c>
      <c r="N45" s="4">
        <v>0.188</v>
      </c>
      <c r="O45" s="4">
        <v>0.56200000000000006</v>
      </c>
      <c r="P45" s="24">
        <f>(1*1+0*2+3*3+3*4+9*5)/16</f>
        <v>4.1875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0.11799999999999999</v>
      </c>
      <c r="L46" s="4">
        <v>5.8999999999999997E-2</v>
      </c>
      <c r="M46" s="4">
        <v>5.8999999999999997E-2</v>
      </c>
      <c r="N46" s="4">
        <v>0.11799999999999999</v>
      </c>
      <c r="O46" s="4">
        <v>0.64700000000000002</v>
      </c>
      <c r="P46" s="24">
        <f>(2*1+1*2+1*3+2*4+11*5)/17</f>
        <v>4.117647058823529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5.8999999999999997E-2</v>
      </c>
      <c r="L47" s="4">
        <v>0</v>
      </c>
      <c r="M47" s="4">
        <v>0.23499999999999999</v>
      </c>
      <c r="N47" s="4">
        <v>0.29399999999999998</v>
      </c>
      <c r="O47" s="4">
        <v>0.41199999999999998</v>
      </c>
      <c r="P47" s="24">
        <f>(1*1+0*2+4*3+5*4+7*5)/17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3"/>
      <c r="K49" s="3"/>
      <c r="L49" s="3"/>
      <c r="M49" s="3"/>
      <c r="N49" s="3"/>
      <c r="O49" s="3"/>
      <c r="P49" s="3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0" t="s">
        <v>25</v>
      </c>
      <c r="C66" s="41"/>
      <c r="D66" s="41"/>
      <c r="E66" s="41"/>
      <c r="F66" s="42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27</v>
      </c>
      <c r="D68" s="12">
        <v>0.81799999999999995</v>
      </c>
      <c r="E68" s="11">
        <v>6</v>
      </c>
      <c r="F68" s="13">
        <v>0.182</v>
      </c>
    </row>
    <row r="69" spans="2:6" ht="36" x14ac:dyDescent="0.25">
      <c r="B69" s="9" t="s">
        <v>28</v>
      </c>
      <c r="C69" s="14">
        <v>29</v>
      </c>
      <c r="D69" s="28">
        <v>0.879</v>
      </c>
      <c r="E69" s="14">
        <v>4</v>
      </c>
      <c r="F69" s="29">
        <v>0.121</v>
      </c>
    </row>
    <row r="70" spans="2:6" ht="48" x14ac:dyDescent="0.25">
      <c r="B70" s="8" t="s">
        <v>29</v>
      </c>
      <c r="C70" s="11">
        <v>29</v>
      </c>
      <c r="D70" s="26">
        <v>0.879</v>
      </c>
      <c r="E70" s="11">
        <v>4</v>
      </c>
      <c r="F70" s="27">
        <v>0.121</v>
      </c>
    </row>
    <row r="71" spans="2:6" ht="48" x14ac:dyDescent="0.25">
      <c r="B71" s="9" t="s">
        <v>30</v>
      </c>
      <c r="C71" s="14">
        <v>31</v>
      </c>
      <c r="D71" s="28">
        <v>0.97</v>
      </c>
      <c r="E71" s="14">
        <v>1</v>
      </c>
      <c r="F71" s="29">
        <v>0.03</v>
      </c>
    </row>
    <row r="72" spans="2:6" ht="24" x14ac:dyDescent="0.25">
      <c r="B72" s="10" t="s">
        <v>26</v>
      </c>
      <c r="C72" s="15">
        <v>31</v>
      </c>
      <c r="D72" s="16">
        <v>0.93899999999999995</v>
      </c>
      <c r="E72" s="15">
        <v>2</v>
      </c>
      <c r="F72" s="17">
        <v>6.0999999999999999E-2</v>
      </c>
    </row>
    <row r="77" spans="2:6" ht="36" customHeight="1" x14ac:dyDescent="0.25">
      <c r="B77" s="37" t="s">
        <v>31</v>
      </c>
      <c r="C77" s="43"/>
      <c r="D77" s="43"/>
      <c r="E77" s="43"/>
      <c r="F77" s="44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15</v>
      </c>
      <c r="D79" s="21">
        <v>0.45500000000000002</v>
      </c>
      <c r="E79" s="30">
        <v>18</v>
      </c>
      <c r="F79" s="22">
        <v>0.54500000000000004</v>
      </c>
    </row>
    <row r="80" spans="2:6" ht="24" x14ac:dyDescent="0.25">
      <c r="B80" s="9" t="s">
        <v>33</v>
      </c>
      <c r="C80" s="31">
        <v>33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30</v>
      </c>
      <c r="D81" s="26">
        <v>0.90900000000000003</v>
      </c>
      <c r="E81" s="30">
        <v>3</v>
      </c>
      <c r="F81" s="27">
        <v>9.0999999999999998E-2</v>
      </c>
    </row>
    <row r="82" spans="2:6" ht="24" x14ac:dyDescent="0.25">
      <c r="B82" s="9" t="s">
        <v>35</v>
      </c>
      <c r="C82" s="31">
        <v>23</v>
      </c>
      <c r="D82" s="28">
        <v>0.69699999999999995</v>
      </c>
      <c r="E82" s="31">
        <v>10</v>
      </c>
      <c r="F82" s="29">
        <v>0.30299999999999999</v>
      </c>
    </row>
    <row r="83" spans="2:6" ht="72" x14ac:dyDescent="0.25">
      <c r="B83" s="8" t="s">
        <v>36</v>
      </c>
      <c r="C83" s="30">
        <v>33</v>
      </c>
      <c r="D83" s="26">
        <v>1</v>
      </c>
      <c r="E83" s="30">
        <v>0</v>
      </c>
      <c r="F83" s="27">
        <v>0</v>
      </c>
    </row>
    <row r="84" spans="2:6" ht="24" x14ac:dyDescent="0.25">
      <c r="B84" s="9" t="s">
        <v>37</v>
      </c>
      <c r="C84" s="31">
        <v>16</v>
      </c>
      <c r="D84" s="28">
        <v>0.48499999999999999</v>
      </c>
      <c r="E84" s="31">
        <v>17</v>
      </c>
      <c r="F84" s="29">
        <v>0.51500000000000001</v>
      </c>
    </row>
    <row r="85" spans="2:6" ht="24" x14ac:dyDescent="0.25">
      <c r="B85" s="8" t="s">
        <v>38</v>
      </c>
      <c r="C85" s="30">
        <v>33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27</v>
      </c>
      <c r="D86" s="28">
        <v>0.81799999999999995</v>
      </c>
      <c r="E86" s="31">
        <v>6</v>
      </c>
      <c r="F86" s="29">
        <v>0.182</v>
      </c>
    </row>
    <row r="87" spans="2:6" ht="24" x14ac:dyDescent="0.25">
      <c r="B87" s="10" t="s">
        <v>40</v>
      </c>
      <c r="C87" s="32">
        <v>33</v>
      </c>
      <c r="D87" s="16">
        <v>1</v>
      </c>
      <c r="E87" s="32">
        <v>0</v>
      </c>
      <c r="F87" s="17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V29"/>
  <sheetViews>
    <sheetView showGridLines="0" workbookViewId="0">
      <selection activeCell="Z36" sqref="Z36"/>
    </sheetView>
  </sheetViews>
  <sheetFormatPr defaultRowHeight="15" x14ac:dyDescent="0.25"/>
  <sheetData>
    <row r="3" spans="12:22" x14ac:dyDescent="0.25">
      <c r="M3" s="2"/>
      <c r="N3" s="2"/>
      <c r="O3" s="2"/>
      <c r="P3" s="2"/>
      <c r="Q3" s="2"/>
      <c r="R3" s="2"/>
      <c r="S3" s="2"/>
    </row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2" x14ac:dyDescent="0.25">
      <c r="L6" s="2"/>
      <c r="M6" s="3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0</v>
      </c>
      <c r="O8" s="4">
        <v>0.08</v>
      </c>
      <c r="P8" s="4">
        <v>0.12</v>
      </c>
      <c r="Q8" s="4">
        <v>0.48</v>
      </c>
      <c r="R8" s="4">
        <v>0.32</v>
      </c>
      <c r="S8" s="24">
        <v>4.04</v>
      </c>
      <c r="T8" s="3"/>
      <c r="U8" s="3"/>
      <c r="V8" s="3"/>
    </row>
    <row r="9" spans="12:22" x14ac:dyDescent="0.25">
      <c r="L9" s="2"/>
      <c r="M9" s="2"/>
      <c r="N9" s="2"/>
      <c r="O9" s="2"/>
      <c r="P9" s="2"/>
      <c r="Q9" s="2"/>
      <c r="R9" s="2"/>
      <c r="S9" s="2"/>
      <c r="T9" s="3"/>
      <c r="U9" s="3"/>
      <c r="V9" s="3"/>
    </row>
    <row r="10" spans="12:22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2"/>
      <c r="O19" s="2"/>
      <c r="P19" s="2"/>
      <c r="Q19" s="2"/>
      <c r="R19" s="2"/>
      <c r="S19" s="2"/>
      <c r="T19" s="2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6.2E-2</v>
      </c>
      <c r="Q23" s="4">
        <v>6.2E-2</v>
      </c>
      <c r="R23" s="4">
        <v>0.5</v>
      </c>
      <c r="S23" s="4">
        <v>0.375</v>
      </c>
      <c r="T23" s="33">
        <v>4.1900000000000004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5" sqref="X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3"/>
      <c r="V8" s="2"/>
      <c r="W8" s="2"/>
      <c r="X8" s="2"/>
    </row>
    <row r="9" spans="10:24" x14ac:dyDescent="0.25">
      <c r="J9" s="2"/>
      <c r="K9" s="2"/>
      <c r="L9" s="2"/>
      <c r="M9" s="3"/>
      <c r="N9" s="3">
        <v>17</v>
      </c>
      <c r="O9" s="3">
        <v>1</v>
      </c>
      <c r="P9" s="3">
        <v>0</v>
      </c>
      <c r="Q9" s="3">
        <v>1</v>
      </c>
      <c r="R9" s="3">
        <v>0</v>
      </c>
      <c r="S9" s="3">
        <v>4</v>
      </c>
      <c r="T9" s="3">
        <v>2</v>
      </c>
      <c r="U9" s="3"/>
      <c r="V9" s="2"/>
      <c r="W9" s="2"/>
      <c r="X9" s="2"/>
    </row>
    <row r="10" spans="10:24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2"/>
      <c r="W10" s="2"/>
      <c r="X10" s="2"/>
    </row>
    <row r="11" spans="10:24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3"/>
      <c r="V11" s="2"/>
      <c r="W11" s="2"/>
      <c r="X11" s="2"/>
    </row>
    <row r="12" spans="10:24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3"/>
      <c r="N20" s="3"/>
      <c r="O20" s="3"/>
      <c r="P20" s="3"/>
      <c r="Q20" s="3"/>
      <c r="R20" s="3"/>
      <c r="S20" s="3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2</v>
      </c>
      <c r="O24" s="34">
        <v>7</v>
      </c>
      <c r="P24" s="34">
        <v>6</v>
      </c>
      <c r="Q24" s="34">
        <v>2</v>
      </c>
      <c r="R24" s="34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7" t="s">
        <v>52</v>
      </c>
      <c r="C42" s="38"/>
      <c r="D42" s="38"/>
      <c r="E42" s="38"/>
      <c r="F42" s="38"/>
      <c r="G42" s="38"/>
      <c r="H42" s="38"/>
      <c r="I42" s="38"/>
      <c r="J42" s="39"/>
    </row>
    <row r="43" spans="2:10" x14ac:dyDescent="0.25">
      <c r="B43" s="5"/>
      <c r="C43" s="57" t="s">
        <v>16</v>
      </c>
      <c r="D43" s="57"/>
      <c r="E43" s="57" t="s">
        <v>17</v>
      </c>
      <c r="F43" s="57"/>
      <c r="G43" s="58" t="s">
        <v>18</v>
      </c>
      <c r="H43" s="58"/>
      <c r="I43" s="57" t="s">
        <v>17</v>
      </c>
      <c r="J43" s="59"/>
    </row>
    <row r="44" spans="2:10" ht="120" x14ac:dyDescent="0.25">
      <c r="B44" s="8" t="s">
        <v>51</v>
      </c>
      <c r="C44" s="55">
        <v>30</v>
      </c>
      <c r="D44" s="55"/>
      <c r="E44" s="48">
        <v>0.90900000000000003</v>
      </c>
      <c r="F44" s="48"/>
      <c r="G44" s="46">
        <v>3</v>
      </c>
      <c r="H44" s="46"/>
      <c r="I44" s="48">
        <v>9.0999999999999998E-2</v>
      </c>
      <c r="J44" s="49"/>
    </row>
    <row r="45" spans="2:10" ht="48" x14ac:dyDescent="0.25">
      <c r="B45" s="9" t="s">
        <v>53</v>
      </c>
      <c r="C45" s="54">
        <v>23</v>
      </c>
      <c r="D45" s="54"/>
      <c r="E45" s="50">
        <v>0.69699999999999995</v>
      </c>
      <c r="F45" s="50"/>
      <c r="G45" s="45">
        <v>10</v>
      </c>
      <c r="H45" s="45"/>
      <c r="I45" s="50">
        <v>0.30299999999999999</v>
      </c>
      <c r="J45" s="51"/>
    </row>
    <row r="46" spans="2:10" ht="24" x14ac:dyDescent="0.25">
      <c r="B46" s="8" t="s">
        <v>54</v>
      </c>
      <c r="C46" s="55">
        <v>29</v>
      </c>
      <c r="D46" s="55"/>
      <c r="E46" s="48">
        <v>0.879</v>
      </c>
      <c r="F46" s="48"/>
      <c r="G46" s="46">
        <v>4</v>
      </c>
      <c r="H46" s="46"/>
      <c r="I46" s="48">
        <v>0.121</v>
      </c>
      <c r="J46" s="49"/>
    </row>
    <row r="47" spans="2:10" ht="24" x14ac:dyDescent="0.25">
      <c r="B47" s="18" t="s">
        <v>55</v>
      </c>
      <c r="C47" s="56">
        <v>26</v>
      </c>
      <c r="D47" s="56"/>
      <c r="E47" s="52">
        <v>0.78800000000000003</v>
      </c>
      <c r="F47" s="52"/>
      <c r="G47" s="47">
        <v>7</v>
      </c>
      <c r="H47" s="47"/>
      <c r="I47" s="52">
        <v>0.21199999999999999</v>
      </c>
      <c r="J47" s="53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3"/>
      <c r="O50" s="3"/>
      <c r="P50" s="3"/>
      <c r="Q50" s="3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3"/>
      <c r="O51" s="3"/>
      <c r="P51" s="3"/>
      <c r="Q51" s="3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3</v>
      </c>
      <c r="O53" s="34">
        <v>0</v>
      </c>
      <c r="P53" s="34">
        <v>3</v>
      </c>
      <c r="Q53" s="34">
        <v>16</v>
      </c>
      <c r="R53" s="35"/>
      <c r="S53" s="2"/>
      <c r="T53" s="2"/>
      <c r="U53" s="2"/>
      <c r="V53" s="2"/>
    </row>
    <row r="54" spans="11:22" x14ac:dyDescent="0.25">
      <c r="K54" s="2"/>
      <c r="L54" s="2"/>
      <c r="M54" s="2"/>
      <c r="N54" s="3"/>
      <c r="O54" s="3"/>
      <c r="P54" s="3"/>
      <c r="Q54" s="3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3"/>
      <c r="T71" s="3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3"/>
    </row>
    <row r="73" spans="12:20" x14ac:dyDescent="0.25">
      <c r="L73" s="2"/>
      <c r="M73" s="2"/>
      <c r="N73" s="3">
        <v>4</v>
      </c>
      <c r="O73" s="3">
        <v>3</v>
      </c>
      <c r="P73" s="3">
        <v>4</v>
      </c>
      <c r="Q73" s="3">
        <v>1</v>
      </c>
      <c r="R73" s="3">
        <v>3</v>
      </c>
      <c r="S73" s="3"/>
      <c r="T73" s="3"/>
    </row>
    <row r="74" spans="12:20" x14ac:dyDescent="0.25">
      <c r="L74" s="2"/>
      <c r="M74" s="2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3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3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3</v>
      </c>
      <c r="P95" s="3">
        <v>2</v>
      </c>
      <c r="Q95" s="3">
        <v>18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2012-12-03T11:41:08Z</dcterms:modified>
</cp:coreProperties>
</file>