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858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V81" i="3"/>
  <c r="V80" i="3"/>
  <c r="V79" i="3"/>
  <c r="V78" i="3"/>
  <c r="V77" i="3"/>
  <c r="U81" i="3"/>
  <c r="U80" i="3"/>
  <c r="U79" i="3"/>
  <c r="U78" i="3"/>
  <c r="U77" i="3"/>
  <c r="T81" i="3"/>
  <c r="T80" i="3"/>
  <c r="T79" i="3"/>
  <c r="T78" i="3"/>
  <c r="T77" i="3"/>
  <c r="S81" i="3"/>
  <c r="S80" i="3"/>
  <c r="S79" i="3"/>
  <c r="S78" i="3"/>
  <c r="S77" i="3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<sst xmlns="http://schemas.openxmlformats.org/spreadsheetml/2006/main" count="124" uniqueCount="74">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</sst>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45271445814597E-2"/>
                  <c:y val="-6.1997311311695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691585728393762E-2"/>
                  <c:y val="-6.2983931886562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0.2</c:v>
                </c:pt>
                <c:pt idx="1">
                  <c:v>0.182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2845107914880879E-2"/>
                  <c:y val="-6.29839318865630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</c:v>
                </c:pt>
                <c:pt idx="1">
                  <c:v>0.182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2689500054864631E-2"/>
                  <c:y val="-6.21932014595736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45271445814597E-2"/>
                  <c:y val="-6.2886370910953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</c:v>
                </c:pt>
                <c:pt idx="1">
                  <c:v>0.182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2689500054864631E-2"/>
                  <c:y val="-6.3373919723449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7227400065837554E-2"/>
                  <c:y val="-6.4165930478202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0.4</c:v>
                </c:pt>
                <c:pt idx="1">
                  <c:v>0.45500000000000002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776704"/>
        <c:axId val="31065216"/>
      </c:barChart>
      <c:catAx>
        <c:axId val="30776704"/>
        <c:scaling>
          <c:orientation val="maxMin"/>
        </c:scaling>
        <c:delete val="1"/>
        <c:axPos val="l"/>
        <c:majorTickMark val="out"/>
        <c:minorTickMark val="none"/>
        <c:tickLblPos val="none"/>
        <c:crossAx val="31065216"/>
        <c:crosses val="autoZero"/>
        <c:auto val="1"/>
        <c:lblAlgn val="ctr"/>
        <c:lblOffset val="100"/>
        <c:noMultiLvlLbl val="0"/>
      </c:catAx>
      <c:valAx>
        <c:axId val="310652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776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3.4</c:v>
                </c:pt>
                <c:pt idx="1">
                  <c:v>4</c:v>
                </c:pt>
                <c:pt idx="2">
                  <c:v>4.2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8597248"/>
        <c:axId val="28627712"/>
      </c:barChart>
      <c:catAx>
        <c:axId val="285972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627712"/>
        <c:crosses val="autoZero"/>
        <c:auto val="1"/>
        <c:lblAlgn val="ctr"/>
        <c:lblOffset val="100"/>
        <c:noMultiLvlLbl val="0"/>
      </c:catAx>
      <c:valAx>
        <c:axId val="2862771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8597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179262910695717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252208432394714E-2"/>
                  <c:y val="-5.1947467605510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455035225859927E-3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0.25</c:v>
                </c:pt>
                <c:pt idx="1">
                  <c:v>0.46700000000000003</c:v>
                </c:pt>
                <c:pt idx="2">
                  <c:v>5.2999999999999999E-2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405340952879506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544143200936444E-2"/>
                  <c:y val="-4.9473750846079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0.188</c:v>
                </c:pt>
                <c:pt idx="1">
                  <c:v>0.26700000000000002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432176587344863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074094270072195E-2"/>
                  <c:y val="-5.19476623863575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6288597581811966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0.312</c:v>
                </c:pt>
                <c:pt idx="1">
                  <c:v>0</c:v>
                </c:pt>
                <c:pt idx="2">
                  <c:v>0.105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528249758253903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079627165717859E-2"/>
                  <c:y val="-5.19476623863575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88145353022008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0.188</c:v>
                </c:pt>
                <c:pt idx="1">
                  <c:v>0.2</c:v>
                </c:pt>
                <c:pt idx="2">
                  <c:v>0.47399999999999998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1027402738092639E-5"/>
                  <c:y val="-4.9473556065232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101875077249837E-2"/>
                  <c:y val="-4.9473750846079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172319526541177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6.2E-2</c:v>
                </c:pt>
                <c:pt idx="1">
                  <c:v>6.7000000000000004E-2</c:v>
                </c:pt>
                <c:pt idx="2">
                  <c:v>0.36799999999999999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2118272"/>
        <c:axId val="32119808"/>
      </c:barChart>
      <c:catAx>
        <c:axId val="321182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119808"/>
        <c:crosses val="autoZero"/>
        <c:auto val="1"/>
        <c:lblAlgn val="ctr"/>
        <c:lblOffset val="100"/>
        <c:noMultiLvlLbl val="0"/>
      </c:catAx>
      <c:valAx>
        <c:axId val="321198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118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3.3333333333333335</c:v>
                </c:pt>
                <c:pt idx="1">
                  <c:v>2.6666666666666665</c:v>
                </c:pt>
                <c:pt idx="2">
                  <c:v>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170368"/>
        <c:axId val="32171904"/>
      </c:barChart>
      <c:catAx>
        <c:axId val="321703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171904"/>
        <c:crosses val="autoZero"/>
        <c:auto val="1"/>
        <c:lblAlgn val="ctr"/>
        <c:lblOffset val="100"/>
        <c:noMultiLvlLbl val="0"/>
      </c:catAx>
      <c:valAx>
        <c:axId val="3217190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17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777171528206593E-3"/>
                  <c:y val="8.0293554065635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384313763909114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310528617619866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486136835897789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1995392"/>
        <c:axId val="31996928"/>
      </c:barChart>
      <c:catAx>
        <c:axId val="31995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1996928"/>
        <c:crosses val="autoZero"/>
        <c:auto val="1"/>
        <c:lblAlgn val="ctr"/>
        <c:lblOffset val="100"/>
        <c:noMultiLvlLbl val="0"/>
      </c:catAx>
      <c:valAx>
        <c:axId val="3199692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1995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2199040"/>
        <c:axId val="32200576"/>
      </c:barChart>
      <c:catAx>
        <c:axId val="32199040"/>
        <c:scaling>
          <c:orientation val="minMax"/>
        </c:scaling>
        <c:delete val="1"/>
        <c:axPos val="l"/>
        <c:majorTickMark val="out"/>
        <c:minorTickMark val="none"/>
        <c:tickLblPos val="none"/>
        <c:crossAx val="32200576"/>
        <c:crosses val="autoZero"/>
        <c:auto val="1"/>
        <c:lblAlgn val="ctr"/>
        <c:lblOffset val="100"/>
        <c:noMultiLvlLbl val="0"/>
      </c:catAx>
      <c:valAx>
        <c:axId val="32200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199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2348032"/>
        <c:axId val="32349568"/>
      </c:barChart>
      <c:catAx>
        <c:axId val="32348032"/>
        <c:scaling>
          <c:orientation val="maxMin"/>
        </c:scaling>
        <c:delete val="1"/>
        <c:axPos val="l"/>
        <c:majorTickMark val="out"/>
        <c:minorTickMark val="none"/>
        <c:tickLblPos val="none"/>
        <c:crossAx val="32349568"/>
        <c:crosses val="autoZero"/>
        <c:auto val="1"/>
        <c:lblAlgn val="ctr"/>
        <c:lblOffset val="100"/>
        <c:noMultiLvlLbl val="0"/>
      </c:catAx>
      <c:valAx>
        <c:axId val="323495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348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19488"/>
        <c:axId val="33521024"/>
      </c:barChart>
      <c:catAx>
        <c:axId val="33519488"/>
        <c:scaling>
          <c:orientation val="maxMin"/>
        </c:scaling>
        <c:delete val="1"/>
        <c:axPos val="l"/>
        <c:majorTickMark val="out"/>
        <c:minorTickMark val="none"/>
        <c:tickLblPos val="none"/>
        <c:crossAx val="33521024"/>
        <c:crosses val="autoZero"/>
        <c:auto val="1"/>
        <c:lblAlgn val="ctr"/>
        <c:lblOffset val="100"/>
        <c:noMultiLvlLbl val="0"/>
      </c:catAx>
      <c:valAx>
        <c:axId val="335210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519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8</c:v>
                </c:pt>
                <c:pt idx="1">
                  <c:v>0</c:v>
                </c:pt>
                <c:pt idx="2">
                  <c:v>7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7872"/>
        <c:axId val="33569408"/>
      </c:barChart>
      <c:catAx>
        <c:axId val="33567872"/>
        <c:scaling>
          <c:orientation val="maxMin"/>
        </c:scaling>
        <c:delete val="1"/>
        <c:axPos val="l"/>
        <c:majorTickMark val="out"/>
        <c:minorTickMark val="none"/>
        <c:tickLblPos val="none"/>
        <c:crossAx val="33569408"/>
        <c:crosses val="autoZero"/>
        <c:auto val="1"/>
        <c:lblAlgn val="ctr"/>
        <c:lblOffset val="100"/>
        <c:noMultiLvlLbl val="0"/>
      </c:catAx>
      <c:valAx>
        <c:axId val="335694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567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4736"/>
        <c:axId val="33606272"/>
      </c:barChart>
      <c:catAx>
        <c:axId val="33604736"/>
        <c:scaling>
          <c:orientation val="maxMin"/>
        </c:scaling>
        <c:delete val="1"/>
        <c:axPos val="l"/>
        <c:majorTickMark val="out"/>
        <c:minorTickMark val="none"/>
        <c:tickLblPos val="none"/>
        <c:crossAx val="33606272"/>
        <c:crosses val="autoZero"/>
        <c:auto val="1"/>
        <c:lblAlgn val="ctr"/>
        <c:lblOffset val="100"/>
        <c:noMultiLvlLbl val="0"/>
      </c:catAx>
      <c:valAx>
        <c:axId val="336062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604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5</c:v>
                </c:pt>
                <c:pt idx="1">
                  <c:v>4</c:v>
                </c:pt>
                <c:pt idx="2">
                  <c:v>6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366976"/>
        <c:axId val="74368512"/>
      </c:barChart>
      <c:catAx>
        <c:axId val="74366976"/>
        <c:scaling>
          <c:orientation val="maxMin"/>
        </c:scaling>
        <c:delete val="1"/>
        <c:axPos val="l"/>
        <c:majorTickMark val="out"/>
        <c:minorTickMark val="none"/>
        <c:tickLblPos val="none"/>
        <c:crossAx val="74368512"/>
        <c:crosses val="autoZero"/>
        <c:auto val="1"/>
        <c:lblAlgn val="ctr"/>
        <c:lblOffset val="100"/>
        <c:noMultiLvlLbl val="0"/>
      </c:catAx>
      <c:valAx>
        <c:axId val="743685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4366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4.75</c:v>
                </c:pt>
                <c:pt idx="1">
                  <c:v>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1116672"/>
        <c:axId val="31126656"/>
      </c:barChart>
      <c:catAx>
        <c:axId val="31116672"/>
        <c:scaling>
          <c:orientation val="maxMin"/>
        </c:scaling>
        <c:delete val="1"/>
        <c:axPos val="l"/>
        <c:majorTickMark val="out"/>
        <c:minorTickMark val="none"/>
        <c:tickLblPos val="none"/>
        <c:crossAx val="31126656"/>
        <c:crosses val="autoZero"/>
        <c:auto val="1"/>
        <c:lblAlgn val="ctr"/>
        <c:lblOffset val="100"/>
        <c:noMultiLvlLbl val="0"/>
      </c:catAx>
      <c:valAx>
        <c:axId val="31126656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1116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6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4</c:v>
                </c:pt>
                <c:pt idx="6">
                  <c:v>0</c:v>
                </c:pt>
                <c:pt idx="7">
                  <c:v>9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7</c:v>
                </c:pt>
                <c:pt idx="7">
                  <c:v>1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1493120"/>
        <c:axId val="31507200"/>
      </c:barChart>
      <c:catAx>
        <c:axId val="314931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507200"/>
        <c:crosses val="autoZero"/>
        <c:auto val="1"/>
        <c:lblAlgn val="ctr"/>
        <c:lblOffset val="100"/>
        <c:noMultiLvlLbl val="0"/>
      </c:catAx>
      <c:valAx>
        <c:axId val="3150720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493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38"/>
          <c:y val="9.3768565191898662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5.6812598425196849E-2"/>
                  <c:y val="-4.814862406444164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620922384701908E-3"/>
                  <c:y val="-4.568893252305656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0.27800000000000002</c:v>
                </c:pt>
                <c:pt idx="2">
                  <c:v>5.6000000000000001E-2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143E-3"/>
                  <c:y val="-4.8798610120244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380952380952379E-2"/>
                  <c:y val="-4.5688729845770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142857142857143E-3"/>
                  <c:y val="-4.8262731376389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5.8999999999999997E-2</c:v>
                </c:pt>
                <c:pt idx="1">
                  <c:v>0.33300000000000002</c:v>
                </c:pt>
                <c:pt idx="2">
                  <c:v>0.111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238095238095247E-3"/>
                  <c:y val="-4.8798610120244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36E-2"/>
                  <c:y val="-4.55748252111086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5238095238095E-3"/>
                  <c:y val="-4.7612137288729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5.8999999999999997E-2</c:v>
                </c:pt>
                <c:pt idx="1">
                  <c:v>0.111</c:v>
                </c:pt>
                <c:pt idx="2">
                  <c:v>5.6000000000000001E-2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904461942257221E-2"/>
                  <c:y val="-5.0836732907008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238095238095E-3"/>
                  <c:y val="-4.76127453205868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809523809523806E-2"/>
                  <c:y val="-4.82629340536754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0.23499999999999999</c:v>
                </c:pt>
                <c:pt idx="1">
                  <c:v>0.111</c:v>
                </c:pt>
                <c:pt idx="2">
                  <c:v>0.38900000000000001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809523809523809"/>
                  <c:y val="-4.89131227867640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047619047619056E-2"/>
                  <c:y val="-4.8262934053675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4823097112860887E-2"/>
                  <c:y val="-4.8685110840154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0.64700000000000002</c:v>
                </c:pt>
                <c:pt idx="1">
                  <c:v>0.16700000000000001</c:v>
                </c:pt>
                <c:pt idx="2">
                  <c:v>0.38900000000000001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543296"/>
        <c:axId val="31544832"/>
      </c:barChart>
      <c:catAx>
        <c:axId val="315432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544832"/>
        <c:crosses val="autoZero"/>
        <c:auto val="1"/>
        <c:lblAlgn val="ctr"/>
        <c:lblOffset val="100"/>
        <c:noMultiLvlLbl val="0"/>
      </c:catAx>
      <c:valAx>
        <c:axId val="315448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543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4.8</c:v>
                </c:pt>
                <c:pt idx="1">
                  <c:v>2.6</c:v>
                </c:pt>
                <c:pt idx="2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1667328"/>
        <c:axId val="31668864"/>
      </c:barChart>
      <c:catAx>
        <c:axId val="316673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668864"/>
        <c:crosses val="autoZero"/>
        <c:auto val="1"/>
        <c:lblAlgn val="ctr"/>
        <c:lblOffset val="100"/>
        <c:noMultiLvlLbl val="0"/>
      </c:catAx>
      <c:valAx>
        <c:axId val="3166886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1667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1886400724732148"/>
          <c:y val="5.6276704314150681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292864987621228E-3"/>
                  <c:y val="-4.139231906139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876367404429056E-2"/>
                  <c:y val="-4.3226089534459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83816384654046E-3"/>
                  <c:y val="-4.5625122588822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247594050743658E-4"/>
                  <c:y val="-4.3226089534459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074508416944336E-3"/>
                  <c:y val="-4.5311828469469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5.2999999999999999E-2</c:v>
                </c:pt>
                <c:pt idx="1">
                  <c:v>0.13300000000000001</c:v>
                </c:pt>
                <c:pt idx="2">
                  <c:v>6.2E-2</c:v>
                </c:pt>
                <c:pt idx="3">
                  <c:v>5.2999999999999999E-2</c:v>
                </c:pt>
                <c:pt idx="4">
                  <c:v>5.2999999999999999E-2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5145411788065499E-2"/>
                  <c:y val="-4.3822014944462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877397417521448E-2"/>
                  <c:y val="-4.5624955943014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6116912690878183E-3"/>
                  <c:y val="-4.3225756242843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5595391001656707E-2"/>
                  <c:y val="-4.53119951152780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0.13300000000000001</c:v>
                </c:pt>
                <c:pt idx="2">
                  <c:v>0.125</c:v>
                </c:pt>
                <c:pt idx="3">
                  <c:v>0.105</c:v>
                </c:pt>
                <c:pt idx="4">
                  <c:v>0.21099999999999999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0471882504048694E-2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24485769066101E-2"/>
                  <c:y val="-4.5625122588822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914645421095412E-3"/>
                  <c:y val="-4.562462265139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596030106166385E-3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0334630157045976E-3"/>
                  <c:y val="-4.48635512455024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0.26300000000000001</c:v>
                </c:pt>
                <c:pt idx="1">
                  <c:v>0.26700000000000002</c:v>
                </c:pt>
                <c:pt idx="2">
                  <c:v>6.2E-2</c:v>
                </c:pt>
                <c:pt idx="3">
                  <c:v>5.2999999999999999E-2</c:v>
                </c:pt>
                <c:pt idx="4">
                  <c:v>0.105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963794419314602E-2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72074235401426E-2"/>
                  <c:y val="-4.3822014944462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811067056334269E-2"/>
                  <c:y val="-4.3508887470918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8319155141068361E-2"/>
                  <c:y val="-4.3508887470918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4502522291096598E-2"/>
                  <c:y val="-4.45810866006604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0.316</c:v>
                </c:pt>
                <c:pt idx="1">
                  <c:v>0.2</c:v>
                </c:pt>
                <c:pt idx="2">
                  <c:v>0.312</c:v>
                </c:pt>
                <c:pt idx="3">
                  <c:v>0.26300000000000001</c:v>
                </c:pt>
                <c:pt idx="4">
                  <c:v>0.316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881331322946332E-2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856852999758006E-2"/>
                  <c:y val="-4.5625122588822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6369389996463203E-2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173985344030577"/>
                  <c:y val="-4.3508887470918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7272264725774647E-2"/>
                  <c:y val="-4.45810866006604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0.36799999999999999</c:v>
                </c:pt>
                <c:pt idx="1">
                  <c:v>0.26700000000000002</c:v>
                </c:pt>
                <c:pt idx="2">
                  <c:v>0.438</c:v>
                </c:pt>
                <c:pt idx="3">
                  <c:v>0.52600000000000002</c:v>
                </c:pt>
                <c:pt idx="4">
                  <c:v>0.316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819648"/>
        <c:axId val="31821184"/>
      </c:barChart>
      <c:catAx>
        <c:axId val="318196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821184"/>
        <c:crosses val="autoZero"/>
        <c:auto val="1"/>
        <c:lblAlgn val="ctr"/>
        <c:lblOffset val="100"/>
        <c:noMultiLvlLbl val="0"/>
      </c:catAx>
      <c:valAx>
        <c:axId val="318211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819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4.4000000000000004</c:v>
                </c:pt>
                <c:pt idx="1">
                  <c:v>3</c:v>
                </c:pt>
                <c:pt idx="2">
                  <c:v>3.75</c:v>
                </c:pt>
                <c:pt idx="3">
                  <c:v>4.5999999999999996</c:v>
                </c:pt>
                <c:pt idx="4">
                  <c:v>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29824"/>
        <c:axId val="31231360"/>
      </c:barChart>
      <c:catAx>
        <c:axId val="312298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231360"/>
        <c:crosses val="autoZero"/>
        <c:auto val="1"/>
        <c:lblAlgn val="ctr"/>
        <c:lblOffset val="100"/>
        <c:noMultiLvlLbl val="0"/>
      </c:catAx>
      <c:valAx>
        <c:axId val="3123136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1229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0.33333333333333331</c:v>
                </c:pt>
                <c:pt idx="1">
                  <c:v>0.1111111111111111</c:v>
                </c:pt>
                <c:pt idx="2">
                  <c:v>0.23529411764705882</c:v>
                </c:pt>
                <c:pt idx="3">
                  <c:v>0.3125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4.7961630695443694E-3"/>
                  <c:y val="0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0.22222222222222221</c:v>
                </c:pt>
                <c:pt idx="1">
                  <c:v>0.5</c:v>
                </c:pt>
                <c:pt idx="2">
                  <c:v>0.11764705882352941</c:v>
                </c:pt>
                <c:pt idx="3">
                  <c:v>0</c:v>
                </c:pt>
                <c:pt idx="4">
                  <c:v>8.3333333333333329E-2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0.1111111111111111</c:v>
                </c:pt>
                <c:pt idx="1">
                  <c:v>5.5555555555555552E-2</c:v>
                </c:pt>
                <c:pt idx="2">
                  <c:v>0.23529411764705882</c:v>
                </c:pt>
                <c:pt idx="3">
                  <c:v>0.5625</c:v>
                </c:pt>
                <c:pt idx="4">
                  <c:v>8.3333333333333329E-2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0.33333333333333331</c:v>
                </c:pt>
                <c:pt idx="1">
                  <c:v>0.27777777777777779</c:v>
                </c:pt>
                <c:pt idx="2">
                  <c:v>0.29411764705882354</c:v>
                </c:pt>
                <c:pt idx="3">
                  <c:v>0.125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5.5555555555555552E-2</c:v>
                </c:pt>
                <c:pt idx="2">
                  <c:v>0.11764705882352941</c:v>
                </c:pt>
                <c:pt idx="3">
                  <c:v>0</c:v>
                </c:pt>
                <c:pt idx="4">
                  <c:v>0.83333333333333337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291648"/>
        <c:axId val="31305728"/>
      </c:barChart>
      <c:catAx>
        <c:axId val="312916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1305728"/>
        <c:crosses val="autoZero"/>
        <c:auto val="1"/>
        <c:lblAlgn val="ctr"/>
        <c:lblOffset val="100"/>
        <c:noMultiLvlLbl val="0"/>
      </c:catAx>
      <c:valAx>
        <c:axId val="313057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291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893490966502145E-3"/>
                  <c:y val="-4.4965632961568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28902413467E-3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6.9185789586159743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5.6000000000000001E-2</c:v>
                </c:pt>
                <c:pt idx="1">
                  <c:v>0.105</c:v>
                </c:pt>
                <c:pt idx="2">
                  <c:v>0</c:v>
                </c:pt>
                <c:pt idx="3">
                  <c:v>0.3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9082680054886E-2"/>
                  <c:y val="-4.4965632961568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330150251395186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983833128355697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271302766776796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0.222</c:v>
                </c:pt>
                <c:pt idx="1">
                  <c:v>0.21099999999999999</c:v>
                </c:pt>
                <c:pt idx="2">
                  <c:v>0.17599999999999999</c:v>
                </c:pt>
                <c:pt idx="3">
                  <c:v>0.2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344102038388998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553240702688123E-2"/>
                  <c:y val="-4.4965632961568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60725920607001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5470357028545798E-3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0.222</c:v>
                </c:pt>
                <c:pt idx="1">
                  <c:v>0.36799999999999999</c:v>
                </c:pt>
                <c:pt idx="2">
                  <c:v>0.23499999999999999</c:v>
                </c:pt>
                <c:pt idx="3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6774307670354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270752000172398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485825323135056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1120034380434544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0.158</c:v>
                </c:pt>
                <c:pt idx="2">
                  <c:v>0.41199999999999998</c:v>
                </c:pt>
                <c:pt idx="3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149740413076334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57228020827735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96214505288782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4718872120614439E-3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0.16700000000000001</c:v>
                </c:pt>
                <c:pt idx="1">
                  <c:v>0.158</c:v>
                </c:pt>
                <c:pt idx="2">
                  <c:v>0.17599999999999999</c:v>
                </c:pt>
                <c:pt idx="3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8561792"/>
        <c:axId val="28563328"/>
      </c:barChart>
      <c:catAx>
        <c:axId val="285617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563328"/>
        <c:crosses val="autoZero"/>
        <c:auto val="1"/>
        <c:lblAlgn val="ctr"/>
        <c:lblOffset val="100"/>
        <c:noMultiLvlLbl val="0"/>
      </c:catAx>
      <c:valAx>
        <c:axId val="285633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561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4,5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1"/>
  <sheetViews>
    <sheetView showGridLines="0" tabSelected="1" workbookViewId="0">
      <selection activeCell="F86" sqref="F86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19" ht="29.25" customHeight="1" x14ac:dyDescent="0.35">
      <c r="A2" s="3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5"/>
    </row>
    <row r="4" spans="1:19" x14ac:dyDescent="0.25">
      <c r="L4" s="2"/>
      <c r="M4" s="2"/>
      <c r="N4" s="2"/>
      <c r="O4" s="2"/>
      <c r="P4" s="2"/>
      <c r="Q4" s="2"/>
      <c r="R4" s="2"/>
      <c r="S4" s="2"/>
    </row>
    <row r="5" spans="1:19" x14ac:dyDescent="0.25"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K6" s="3"/>
      <c r="L6" s="3"/>
      <c r="M6" s="3"/>
      <c r="N6" s="3"/>
      <c r="O6" s="3"/>
      <c r="P6" s="3"/>
      <c r="Q6" s="3"/>
      <c r="R6" s="3"/>
      <c r="S6" s="3"/>
    </row>
    <row r="7" spans="1:19" x14ac:dyDescent="0.25">
      <c r="K7" s="3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</row>
    <row r="8" spans="1:19" x14ac:dyDescent="0.25">
      <c r="K8" s="3"/>
      <c r="L8" s="4" t="s">
        <v>42</v>
      </c>
      <c r="M8" s="5">
        <v>0</v>
      </c>
      <c r="N8" s="5">
        <v>0.2</v>
      </c>
      <c r="O8" s="5">
        <v>0</v>
      </c>
      <c r="P8" s="5">
        <v>0.4</v>
      </c>
      <c r="Q8" s="5">
        <v>0.4</v>
      </c>
      <c r="R8" s="6">
        <f>(0*1+2*2+0*3+4*4+4*5)/10</f>
        <v>4</v>
      </c>
      <c r="S8" s="3"/>
    </row>
    <row r="9" spans="1:19" x14ac:dyDescent="0.25">
      <c r="K9" s="3"/>
      <c r="L9" s="3" t="s">
        <v>0</v>
      </c>
      <c r="M9" s="5">
        <v>0</v>
      </c>
      <c r="N9" s="5">
        <v>0.182</v>
      </c>
      <c r="O9" s="5">
        <v>0.182</v>
      </c>
      <c r="P9" s="5">
        <v>0.182</v>
      </c>
      <c r="Q9" s="5">
        <v>0.45500000000000002</v>
      </c>
      <c r="R9" s="6">
        <f>(0*1+2*2+2*3+2*4+5*5)/11</f>
        <v>3.9090909090909092</v>
      </c>
      <c r="S9" s="3"/>
    </row>
    <row r="10" spans="1:19" x14ac:dyDescent="0.25">
      <c r="K10" s="3"/>
      <c r="L10" s="3"/>
      <c r="M10" s="3"/>
      <c r="N10" s="3"/>
      <c r="O10" s="3"/>
      <c r="P10" s="3"/>
      <c r="Q10" s="3"/>
      <c r="R10" s="3"/>
      <c r="S10" s="3"/>
    </row>
    <row r="11" spans="1:19" x14ac:dyDescent="0.25">
      <c r="K11" s="3"/>
      <c r="L11" s="3"/>
      <c r="M11" s="3"/>
      <c r="N11" s="3"/>
      <c r="O11" s="3"/>
      <c r="P11" s="3"/>
      <c r="Q11" s="3"/>
      <c r="R11" s="3"/>
      <c r="S11" s="3"/>
    </row>
    <row r="12" spans="1:19" x14ac:dyDescent="0.25">
      <c r="K12" s="2"/>
      <c r="L12" s="2"/>
      <c r="M12" s="2"/>
      <c r="N12" s="2"/>
      <c r="O12" s="2"/>
      <c r="P12" s="2"/>
      <c r="Q12" s="2"/>
      <c r="R12" s="2"/>
      <c r="S12" s="2"/>
    </row>
    <row r="18" spans="12:20" x14ac:dyDescent="0.25">
      <c r="O18" s="1"/>
    </row>
    <row r="27" spans="12:20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2:20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2:20" x14ac:dyDescent="0.25">
      <c r="L29" s="3"/>
      <c r="M29" s="3"/>
      <c r="N29" s="3"/>
      <c r="O29" s="3"/>
      <c r="P29" s="3"/>
      <c r="Q29" s="3"/>
      <c r="R29" s="3"/>
      <c r="S29" s="3"/>
      <c r="T29" s="3"/>
    </row>
    <row r="30" spans="12:20" x14ac:dyDescent="0.25"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</row>
    <row r="31" spans="12:20" x14ac:dyDescent="0.25">
      <c r="L31" s="3"/>
      <c r="M31" s="4" t="s">
        <v>6</v>
      </c>
      <c r="N31" s="5">
        <v>0</v>
      </c>
      <c r="O31" s="5">
        <v>0</v>
      </c>
      <c r="P31" s="5">
        <v>0</v>
      </c>
      <c r="Q31" s="5">
        <v>0.25</v>
      </c>
      <c r="R31" s="5">
        <v>0.75</v>
      </c>
      <c r="S31" s="6">
        <f>(0*1+0*2+0*3+1*4+3*5)/4</f>
        <v>4.75</v>
      </c>
      <c r="T31" s="3"/>
    </row>
    <row r="32" spans="12:20" x14ac:dyDescent="0.25">
      <c r="L32" s="3"/>
      <c r="M32" s="3" t="s">
        <v>0</v>
      </c>
      <c r="N32" s="5">
        <v>0</v>
      </c>
      <c r="O32" s="5">
        <v>0</v>
      </c>
      <c r="P32" s="5">
        <v>0.2</v>
      </c>
      <c r="Q32" s="5">
        <v>0.2</v>
      </c>
      <c r="R32" s="5">
        <v>0.6</v>
      </c>
      <c r="S32" s="6">
        <f>(0*1+0*2+1*3+1*4+3*5)/5</f>
        <v>4.4000000000000004</v>
      </c>
      <c r="T32" s="3"/>
    </row>
    <row r="33" spans="12:20" x14ac:dyDescent="0.25">
      <c r="L33" s="3"/>
      <c r="M33" s="3"/>
      <c r="N33" s="3"/>
      <c r="O33" s="3"/>
      <c r="P33" s="3"/>
      <c r="Q33" s="3"/>
      <c r="R33" s="3"/>
      <c r="S33" s="3"/>
      <c r="T33" s="3"/>
    </row>
    <row r="34" spans="12:20" x14ac:dyDescent="0.25">
      <c r="L34" s="2"/>
      <c r="M34" s="2"/>
      <c r="N34" s="2"/>
      <c r="O34" s="2"/>
      <c r="P34" s="2"/>
      <c r="Q34" s="2"/>
      <c r="R34" s="2"/>
      <c r="S34" s="2"/>
      <c r="T34" s="2"/>
    </row>
    <row r="35" spans="12:20" x14ac:dyDescent="0.25">
      <c r="L35" s="2"/>
      <c r="M35" s="2"/>
      <c r="N35" s="2"/>
      <c r="O35" s="2"/>
      <c r="P35" s="2"/>
      <c r="Q35" s="2"/>
      <c r="R35" s="2"/>
      <c r="S35" s="2"/>
      <c r="T35" s="2"/>
    </row>
    <row r="36" spans="12:20" x14ac:dyDescent="0.25">
      <c r="L36" s="2"/>
      <c r="M36" s="2"/>
      <c r="N36" s="2"/>
      <c r="O36" s="2"/>
      <c r="P36" s="2"/>
      <c r="Q36" s="2"/>
      <c r="R36" s="2"/>
      <c r="S36" s="2"/>
      <c r="T36" s="2"/>
    </row>
    <row r="42" spans="12:20" x14ac:dyDescent="0.25">
      <c r="M42" s="2"/>
      <c r="N42" s="2"/>
      <c r="O42" s="2"/>
      <c r="P42" s="2"/>
      <c r="Q42" s="2"/>
      <c r="R42" s="3"/>
    </row>
    <row r="43" spans="12:20" x14ac:dyDescent="0.25">
      <c r="M43" s="2"/>
      <c r="N43" s="3"/>
      <c r="O43" s="3"/>
      <c r="P43" s="3"/>
      <c r="Q43" s="3"/>
      <c r="R43" s="3"/>
    </row>
    <row r="44" spans="12:20" x14ac:dyDescent="0.25">
      <c r="M44" s="2"/>
      <c r="N44" s="3"/>
      <c r="O44" s="3"/>
      <c r="P44" s="3"/>
      <c r="Q44" s="3"/>
      <c r="R44" s="3"/>
    </row>
    <row r="45" spans="12:20" x14ac:dyDescent="0.25">
      <c r="M45" s="2"/>
      <c r="N45" s="3"/>
      <c r="O45" s="3" t="s">
        <v>4</v>
      </c>
      <c r="P45" s="3" t="s">
        <v>5</v>
      </c>
      <c r="Q45" s="3"/>
      <c r="R45" s="3"/>
    </row>
    <row r="46" spans="12:20" x14ac:dyDescent="0.25">
      <c r="M46" s="2"/>
      <c r="N46" s="3">
        <v>1</v>
      </c>
      <c r="O46" s="7">
        <v>6</v>
      </c>
      <c r="P46" s="7">
        <v>2</v>
      </c>
      <c r="Q46" s="3"/>
      <c r="R46" s="3"/>
    </row>
    <row r="47" spans="12:20" x14ac:dyDescent="0.25">
      <c r="M47" s="2"/>
      <c r="N47" s="3">
        <v>2</v>
      </c>
      <c r="O47" s="7">
        <v>1</v>
      </c>
      <c r="P47" s="7">
        <v>5</v>
      </c>
      <c r="Q47" s="3"/>
      <c r="R47" s="3"/>
    </row>
    <row r="48" spans="12:20" x14ac:dyDescent="0.25">
      <c r="M48" s="2"/>
      <c r="N48" s="3">
        <v>3</v>
      </c>
      <c r="O48" s="7">
        <v>4</v>
      </c>
      <c r="P48" s="7">
        <v>3</v>
      </c>
      <c r="Q48" s="3"/>
      <c r="R48" s="3"/>
    </row>
    <row r="49" spans="13:18" x14ac:dyDescent="0.25">
      <c r="M49" s="2"/>
      <c r="N49" s="3">
        <v>4</v>
      </c>
      <c r="O49" s="7">
        <v>4</v>
      </c>
      <c r="P49" s="7">
        <v>3</v>
      </c>
      <c r="Q49" s="3"/>
      <c r="R49" s="3"/>
    </row>
    <row r="50" spans="13:18" x14ac:dyDescent="0.25">
      <c r="M50" s="2"/>
      <c r="N50" s="3">
        <v>5</v>
      </c>
      <c r="O50" s="7">
        <v>6</v>
      </c>
      <c r="P50" s="7">
        <v>2</v>
      </c>
      <c r="Q50" s="3"/>
      <c r="R50" s="3"/>
    </row>
    <row r="51" spans="13:18" x14ac:dyDescent="0.25">
      <c r="M51" s="2"/>
      <c r="N51" s="3">
        <v>6</v>
      </c>
      <c r="O51" s="7">
        <v>4</v>
      </c>
      <c r="P51" s="7">
        <v>2</v>
      </c>
      <c r="Q51" s="3"/>
      <c r="R51" s="3"/>
    </row>
    <row r="52" spans="13:18" x14ac:dyDescent="0.25">
      <c r="M52" s="2"/>
      <c r="N52" s="3">
        <v>7</v>
      </c>
      <c r="O52" s="7">
        <v>0</v>
      </c>
      <c r="P52" s="7">
        <v>7</v>
      </c>
      <c r="Q52" s="3"/>
      <c r="R52" s="3"/>
    </row>
    <row r="53" spans="13:18" x14ac:dyDescent="0.25">
      <c r="M53" s="2"/>
      <c r="N53" s="3">
        <v>8</v>
      </c>
      <c r="O53" s="7">
        <v>9</v>
      </c>
      <c r="P53" s="7">
        <v>1</v>
      </c>
      <c r="Q53" s="3"/>
      <c r="R53" s="3"/>
    </row>
    <row r="54" spans="13:18" x14ac:dyDescent="0.25">
      <c r="M54" s="2"/>
      <c r="N54" s="3">
        <v>9</v>
      </c>
      <c r="O54" s="7">
        <v>5</v>
      </c>
      <c r="P54" s="7">
        <v>3</v>
      </c>
      <c r="Q54" s="3"/>
      <c r="R54" s="3"/>
    </row>
    <row r="55" spans="13:18" x14ac:dyDescent="0.25">
      <c r="M55" s="2"/>
      <c r="N55" s="3"/>
      <c r="O55" s="3"/>
      <c r="P55" s="3"/>
      <c r="Q55" s="3"/>
      <c r="R55" s="3"/>
    </row>
    <row r="56" spans="13:18" x14ac:dyDescent="0.25">
      <c r="M56" s="2"/>
      <c r="N56" s="2"/>
      <c r="O56" s="2"/>
      <c r="P56" s="2"/>
      <c r="Q56" s="2"/>
      <c r="R56" s="3"/>
    </row>
    <row r="57" spans="13:18" x14ac:dyDescent="0.25">
      <c r="M57" s="2"/>
      <c r="N57" s="2"/>
      <c r="O57" s="2"/>
      <c r="P57" s="2"/>
      <c r="Q57" s="2"/>
    </row>
    <row r="58" spans="13:18" x14ac:dyDescent="0.25">
      <c r="M58" s="2"/>
      <c r="N58" s="2"/>
      <c r="O58" s="2"/>
      <c r="P58" s="2"/>
      <c r="Q58" s="2"/>
    </row>
    <row r="59" spans="13:18" x14ac:dyDescent="0.25">
      <c r="M59" s="2"/>
      <c r="N59" s="2"/>
      <c r="O59" s="2"/>
      <c r="P59" s="2"/>
      <c r="Q59" s="2"/>
    </row>
    <row r="60" spans="13:18" x14ac:dyDescent="0.25">
      <c r="M60" s="2"/>
      <c r="N60" s="2"/>
      <c r="O60" s="2"/>
      <c r="P60" s="2"/>
      <c r="Q60" s="2"/>
    </row>
    <row r="61" spans="13:18" x14ac:dyDescent="0.25">
      <c r="M61" s="2"/>
      <c r="N61" s="2"/>
      <c r="O61" s="2"/>
      <c r="P61" s="2"/>
      <c r="Q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7"/>
  <sheetViews>
    <sheetView showGridLines="0" workbookViewId="0">
      <selection activeCell="T12" sqref="T12"/>
    </sheetView>
  </sheetViews>
  <sheetFormatPr defaultRowHeight="15" x14ac:dyDescent="0.25"/>
  <sheetData>
    <row r="2" spans="1:21" ht="27.75" customHeight="1" x14ac:dyDescent="0.35">
      <c r="A2" s="32" t="s">
        <v>72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4"/>
    </row>
    <row r="7" spans="1:21" x14ac:dyDescent="0.25">
      <c r="N7" s="2"/>
      <c r="O7" s="2"/>
      <c r="P7" s="2"/>
      <c r="Q7" s="2"/>
      <c r="R7" s="2"/>
      <c r="S7" s="2"/>
      <c r="T7" s="2"/>
      <c r="U7" s="2"/>
    </row>
    <row r="8" spans="1:21" x14ac:dyDescent="0.25">
      <c r="N8" s="2"/>
      <c r="O8" s="2"/>
      <c r="P8" s="2"/>
      <c r="Q8" s="2"/>
      <c r="R8" s="2"/>
      <c r="S8" s="2"/>
      <c r="T8" s="2"/>
      <c r="U8" s="2"/>
    </row>
    <row r="9" spans="1:21" x14ac:dyDescent="0.25"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M10" s="2"/>
      <c r="N10" s="3"/>
      <c r="O10" s="3"/>
      <c r="P10" s="3"/>
      <c r="Q10" s="3"/>
      <c r="R10" s="3"/>
      <c r="S10" s="3"/>
      <c r="T10" s="3"/>
      <c r="U10" s="3"/>
    </row>
    <row r="11" spans="1:21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</row>
    <row r="12" spans="1:21" x14ac:dyDescent="0.25">
      <c r="M12" s="2"/>
      <c r="N12" s="4">
        <v>1</v>
      </c>
      <c r="O12" s="5">
        <v>0</v>
      </c>
      <c r="P12" s="5">
        <v>5.8999999999999997E-2</v>
      </c>
      <c r="Q12" s="5">
        <v>5.8999999999999997E-2</v>
      </c>
      <c r="R12" s="5">
        <v>0.23499999999999999</v>
      </c>
      <c r="S12" s="5">
        <v>0.64700000000000002</v>
      </c>
      <c r="T12" s="6">
        <f>(0*1+1*2+1*3+4*4+11*5)/17</f>
        <v>4.4705882352941178</v>
      </c>
      <c r="U12" s="3"/>
    </row>
    <row r="13" spans="1:21" x14ac:dyDescent="0.25">
      <c r="M13" s="2"/>
      <c r="N13" s="3">
        <v>2</v>
      </c>
      <c r="O13" s="5">
        <v>0.27800000000000002</v>
      </c>
      <c r="P13" s="5">
        <v>0.33300000000000002</v>
      </c>
      <c r="Q13" s="5">
        <v>0.111</v>
      </c>
      <c r="R13" s="5">
        <v>0.111</v>
      </c>
      <c r="S13" s="5">
        <v>0.16700000000000001</v>
      </c>
      <c r="T13" s="6">
        <f>(5*1+6*2+2*3+2*4+3*5)/18</f>
        <v>2.5555555555555554</v>
      </c>
      <c r="U13" s="3"/>
    </row>
    <row r="14" spans="1:21" x14ac:dyDescent="0.25">
      <c r="M14" s="2"/>
      <c r="N14" s="3">
        <v>3</v>
      </c>
      <c r="O14" s="5">
        <v>5.6000000000000001E-2</v>
      </c>
      <c r="P14" s="5">
        <v>0.111</v>
      </c>
      <c r="Q14" s="5">
        <v>5.6000000000000001E-2</v>
      </c>
      <c r="R14" s="5">
        <v>0.38900000000000001</v>
      </c>
      <c r="S14" s="5">
        <v>0.38900000000000001</v>
      </c>
      <c r="T14" s="6">
        <f>(1*1+2*2+1*3+7*4+7*5)/18</f>
        <v>3.9444444444444446</v>
      </c>
      <c r="U14" s="3"/>
    </row>
    <row r="15" spans="1:21" x14ac:dyDescent="0.25"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M16" s="2"/>
      <c r="N16" s="2"/>
      <c r="O16" s="2"/>
      <c r="P16" s="2"/>
      <c r="Q16" s="2"/>
      <c r="R16" s="2"/>
      <c r="S16" s="2"/>
      <c r="T16" s="2"/>
      <c r="U16" s="2"/>
    </row>
    <row r="17" spans="14:21" x14ac:dyDescent="0.25">
      <c r="N17" s="2"/>
      <c r="O17" s="2"/>
      <c r="P17" s="2"/>
      <c r="Q17" s="2"/>
      <c r="R17" s="2"/>
      <c r="S17" s="2"/>
      <c r="T17" s="2"/>
      <c r="U17" s="2"/>
    </row>
    <row r="18" spans="14:21" x14ac:dyDescent="0.25">
      <c r="N18" s="2"/>
      <c r="O18" s="2"/>
      <c r="P18" s="2"/>
      <c r="Q18" s="2"/>
      <c r="R18" s="2"/>
      <c r="S18" s="2"/>
      <c r="T18" s="2"/>
      <c r="U18" s="2"/>
    </row>
    <row r="19" spans="14:21" x14ac:dyDescent="0.25">
      <c r="N19" s="2"/>
      <c r="O19" s="2"/>
      <c r="P19" s="2"/>
      <c r="Q19" s="2"/>
      <c r="R19" s="2"/>
      <c r="S19" s="2"/>
      <c r="T19" s="2"/>
      <c r="U19" s="2"/>
    </row>
    <row r="38" spans="13:22" x14ac:dyDescent="0.25">
      <c r="M38" s="2"/>
      <c r="N38" s="2"/>
      <c r="O38" s="3"/>
      <c r="P38" s="3"/>
      <c r="Q38" s="3"/>
      <c r="R38" s="3"/>
      <c r="S38" s="3"/>
      <c r="T38" s="3"/>
      <c r="U38" s="3"/>
      <c r="V38" s="3"/>
    </row>
    <row r="39" spans="13:22" x14ac:dyDescent="0.25">
      <c r="M39" s="2"/>
      <c r="N39" s="2"/>
      <c r="O39" s="3"/>
      <c r="P39" s="3"/>
      <c r="Q39" s="3"/>
      <c r="R39" s="3"/>
      <c r="S39" s="3"/>
      <c r="T39" s="3"/>
      <c r="U39" s="3"/>
      <c r="V39" s="3"/>
    </row>
    <row r="40" spans="13:22" x14ac:dyDescent="0.25">
      <c r="M40" s="2"/>
      <c r="N40" s="2"/>
      <c r="O40" s="3"/>
      <c r="P40" s="3"/>
      <c r="Q40" s="3"/>
      <c r="R40" s="3"/>
      <c r="S40" s="3"/>
      <c r="T40" s="3"/>
      <c r="U40" s="3"/>
      <c r="V40" s="3"/>
    </row>
    <row r="41" spans="13:22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</row>
    <row r="42" spans="13:22" x14ac:dyDescent="0.25">
      <c r="M42" s="2"/>
      <c r="N42" s="2"/>
      <c r="O42" s="4">
        <v>1</v>
      </c>
      <c r="P42" s="5">
        <v>0</v>
      </c>
      <c r="Q42" s="5">
        <v>0</v>
      </c>
      <c r="R42" s="5">
        <v>0</v>
      </c>
      <c r="S42" s="5">
        <v>0.2</v>
      </c>
      <c r="T42" s="5">
        <v>0.8</v>
      </c>
      <c r="U42" s="6">
        <f>(0*1+0*2+0*3+1*4+4*5)/5</f>
        <v>4.8</v>
      </c>
      <c r="V42" s="3"/>
    </row>
    <row r="43" spans="13:22" x14ac:dyDescent="0.25">
      <c r="M43" s="2"/>
      <c r="N43" s="2"/>
      <c r="O43" s="3">
        <v>2</v>
      </c>
      <c r="P43" s="5">
        <v>0.2</v>
      </c>
      <c r="Q43" s="5">
        <v>0.4</v>
      </c>
      <c r="R43" s="5">
        <v>0.2</v>
      </c>
      <c r="S43" s="5">
        <v>0</v>
      </c>
      <c r="T43" s="5">
        <v>0.2</v>
      </c>
      <c r="U43" s="6">
        <f>(1*1+2*2+1*3+0*4+1*5)/5</f>
        <v>2.6</v>
      </c>
      <c r="V43" s="3"/>
    </row>
    <row r="44" spans="13:22" x14ac:dyDescent="0.25">
      <c r="M44" s="2"/>
      <c r="N44" s="2"/>
      <c r="O44" s="3">
        <v>3</v>
      </c>
      <c r="P44" s="5">
        <v>0</v>
      </c>
      <c r="Q44" s="5">
        <v>0</v>
      </c>
      <c r="R44" s="5">
        <v>0</v>
      </c>
      <c r="S44" s="5">
        <v>0.4</v>
      </c>
      <c r="T44" s="5">
        <v>0.6</v>
      </c>
      <c r="U44" s="6">
        <f>(0*1+0*2+0*3+2*4+3*5)/5</f>
        <v>4.5999999999999996</v>
      </c>
      <c r="V44" s="3"/>
    </row>
    <row r="45" spans="13:22" x14ac:dyDescent="0.25">
      <c r="M45" s="2"/>
      <c r="N45" s="2"/>
      <c r="O45" s="3"/>
      <c r="P45" s="3"/>
      <c r="Q45" s="3"/>
      <c r="R45" s="3"/>
      <c r="S45" s="3"/>
      <c r="T45" s="3"/>
      <c r="U45" s="3"/>
      <c r="V45" s="3"/>
    </row>
    <row r="46" spans="13:22" x14ac:dyDescent="0.25">
      <c r="N46" s="2"/>
      <c r="O46" s="3"/>
      <c r="P46" s="3"/>
      <c r="Q46" s="3"/>
      <c r="R46" s="3"/>
      <c r="S46" s="3"/>
      <c r="T46" s="3"/>
      <c r="U46" s="3"/>
      <c r="V46" s="3"/>
    </row>
    <row r="47" spans="13:22" x14ac:dyDescent="0.25">
      <c r="O47" s="3"/>
      <c r="P47" s="3"/>
      <c r="Q47" s="3"/>
      <c r="R47" s="3"/>
      <c r="S47" s="3"/>
      <c r="T47" s="3"/>
      <c r="U47" s="3"/>
      <c r="V47" s="3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6"/>
  <sheetViews>
    <sheetView showGridLines="0" zoomScaleNormal="100" workbookViewId="0">
      <selection activeCell="P87" sqref="P87"/>
    </sheetView>
  </sheetViews>
  <sheetFormatPr defaultRowHeight="15" x14ac:dyDescent="0.25"/>
  <sheetData>
    <row r="2" spans="1:20" ht="31.5" customHeight="1" x14ac:dyDescent="0.35">
      <c r="A2" s="32" t="s">
        <v>73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7" spans="1:20" x14ac:dyDescent="0.25">
      <c r="L7" s="2"/>
      <c r="M7" s="2"/>
      <c r="N7" s="2"/>
      <c r="O7" s="2"/>
      <c r="P7" s="2"/>
      <c r="Q7" s="2"/>
      <c r="R7" s="2"/>
      <c r="S7" s="2"/>
    </row>
    <row r="8" spans="1:20" x14ac:dyDescent="0.25">
      <c r="K8" s="3"/>
      <c r="L8" s="2"/>
      <c r="M8" s="3"/>
      <c r="N8" s="3"/>
      <c r="O8" s="3"/>
      <c r="P8" s="3"/>
      <c r="Q8" s="3"/>
      <c r="R8" s="3"/>
      <c r="S8" s="3"/>
      <c r="T8" s="3"/>
    </row>
    <row r="9" spans="1:20" x14ac:dyDescent="0.25">
      <c r="K9" s="3"/>
      <c r="L9" s="2"/>
      <c r="M9" s="3"/>
      <c r="N9" s="3"/>
      <c r="O9" s="3"/>
      <c r="P9" s="3"/>
      <c r="Q9" s="3"/>
      <c r="R9" s="3"/>
      <c r="S9" s="3"/>
      <c r="T9" s="3"/>
    </row>
    <row r="10" spans="1:20" x14ac:dyDescent="0.25">
      <c r="K10" s="3"/>
      <c r="L10" s="2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K11" s="3"/>
      <c r="L11" s="2"/>
      <c r="M11" s="4">
        <v>1</v>
      </c>
      <c r="N11" s="5">
        <v>5.2999999999999999E-2</v>
      </c>
      <c r="O11" s="5">
        <v>0</v>
      </c>
      <c r="P11" s="5">
        <v>0.26300000000000001</v>
      </c>
      <c r="Q11" s="5">
        <v>0.316</v>
      </c>
      <c r="R11" s="5">
        <v>0.36799999999999999</v>
      </c>
      <c r="S11" s="6">
        <f>(1*1+0*2+5*3+6*4+7*5)/19</f>
        <v>3.9473684210526314</v>
      </c>
      <c r="T11" s="3"/>
    </row>
    <row r="12" spans="1:20" x14ac:dyDescent="0.25">
      <c r="K12" s="3"/>
      <c r="L12" s="2"/>
      <c r="M12" s="3">
        <v>2</v>
      </c>
      <c r="N12" s="5">
        <v>0.13300000000000001</v>
      </c>
      <c r="O12" s="5">
        <v>0.13300000000000001</v>
      </c>
      <c r="P12" s="5">
        <v>0.26700000000000002</v>
      </c>
      <c r="Q12" s="5">
        <v>0.2</v>
      </c>
      <c r="R12" s="5">
        <v>0.26700000000000002</v>
      </c>
      <c r="S12" s="6">
        <f>(2*1+2*2+4*3+3*4+4*5)/15</f>
        <v>3.3333333333333335</v>
      </c>
      <c r="T12" s="3"/>
    </row>
    <row r="13" spans="1:20" x14ac:dyDescent="0.25">
      <c r="K13" s="3"/>
      <c r="L13" s="2"/>
      <c r="M13" s="3">
        <v>3</v>
      </c>
      <c r="N13" s="5">
        <v>6.2E-2</v>
      </c>
      <c r="O13" s="5">
        <v>0.125</v>
      </c>
      <c r="P13" s="5">
        <v>6.2E-2</v>
      </c>
      <c r="Q13" s="5">
        <v>0.312</v>
      </c>
      <c r="R13" s="5">
        <v>0.438</v>
      </c>
      <c r="S13" s="6">
        <f>(1*1+2*2+1*3+5*4+7*5)/16</f>
        <v>3.9375</v>
      </c>
      <c r="T13" s="3"/>
    </row>
    <row r="14" spans="1:20" x14ac:dyDescent="0.25">
      <c r="K14" s="3"/>
      <c r="L14" s="2"/>
      <c r="M14" s="3">
        <v>4</v>
      </c>
      <c r="N14" s="5">
        <v>5.2999999999999999E-2</v>
      </c>
      <c r="O14" s="5">
        <v>0.105</v>
      </c>
      <c r="P14" s="5">
        <v>5.2999999999999999E-2</v>
      </c>
      <c r="Q14" s="5">
        <v>0.26300000000000001</v>
      </c>
      <c r="R14" s="5">
        <v>0.52600000000000002</v>
      </c>
      <c r="S14" s="6">
        <f>(1*1+2*2+1*3+5*4+10*5)/19</f>
        <v>4.1052631578947372</v>
      </c>
      <c r="T14" s="3"/>
    </row>
    <row r="15" spans="1:20" x14ac:dyDescent="0.25">
      <c r="K15" s="3"/>
      <c r="L15" s="2"/>
      <c r="M15" s="3">
        <v>5</v>
      </c>
      <c r="N15" s="5">
        <v>5.2999999999999999E-2</v>
      </c>
      <c r="O15" s="5">
        <v>0.21099999999999999</v>
      </c>
      <c r="P15" s="5">
        <v>0.105</v>
      </c>
      <c r="Q15" s="5">
        <v>0.316</v>
      </c>
      <c r="R15" s="5">
        <v>0.316</v>
      </c>
      <c r="S15" s="6">
        <f>(1*1+4*2+2*3+6*4+6*5)/19</f>
        <v>3.6315789473684212</v>
      </c>
      <c r="T15" s="3"/>
    </row>
    <row r="16" spans="1:20" x14ac:dyDescent="0.25">
      <c r="K16" s="3"/>
      <c r="L16" s="2"/>
      <c r="M16" s="3"/>
      <c r="N16" s="3"/>
      <c r="O16" s="3"/>
      <c r="P16" s="3"/>
      <c r="Q16" s="3"/>
      <c r="R16" s="3"/>
      <c r="S16" s="3"/>
      <c r="T16" s="3"/>
    </row>
    <row r="17" spans="12:20" x14ac:dyDescent="0.25">
      <c r="L17" s="2"/>
      <c r="M17" s="3"/>
      <c r="N17" s="3"/>
      <c r="O17" s="3"/>
      <c r="P17" s="3"/>
      <c r="Q17" s="3"/>
      <c r="R17" s="3"/>
      <c r="S17" s="3"/>
      <c r="T17" s="3"/>
    </row>
    <row r="18" spans="12:20" x14ac:dyDescent="0.25">
      <c r="L18" s="2"/>
      <c r="M18" s="2"/>
      <c r="N18" s="2"/>
      <c r="O18" s="2"/>
      <c r="P18" s="2"/>
      <c r="Q18" s="2"/>
      <c r="R18" s="2"/>
      <c r="S18" s="2"/>
    </row>
    <row r="19" spans="12:20" x14ac:dyDescent="0.25">
      <c r="L19" s="2"/>
      <c r="M19" s="2"/>
      <c r="N19" s="2"/>
      <c r="O19" s="2"/>
      <c r="P19" s="2"/>
      <c r="Q19" s="2"/>
      <c r="R19" s="2"/>
      <c r="S19" s="2"/>
    </row>
    <row r="20" spans="12:20" x14ac:dyDescent="0.25">
      <c r="L20" s="2"/>
      <c r="M20" s="2"/>
      <c r="N20" s="2"/>
      <c r="O20" s="2"/>
      <c r="P20" s="2"/>
      <c r="Q20" s="2"/>
      <c r="R20" s="2"/>
      <c r="S20" s="2"/>
    </row>
    <row r="44" spans="15:24" x14ac:dyDescent="0.25"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5:24" x14ac:dyDescent="0.25"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5:24" x14ac:dyDescent="0.25"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5:24" x14ac:dyDescent="0.25"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5:24" x14ac:dyDescent="0.25">
      <c r="O48" s="3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3"/>
    </row>
    <row r="49" spans="15:24" x14ac:dyDescent="0.25">
      <c r="O49" s="3"/>
      <c r="P49" s="4">
        <v>1</v>
      </c>
      <c r="Q49" s="5">
        <v>0</v>
      </c>
      <c r="R49" s="5">
        <v>0</v>
      </c>
      <c r="S49" s="5">
        <v>0.2</v>
      </c>
      <c r="T49" s="5">
        <v>0.2</v>
      </c>
      <c r="U49" s="5">
        <v>0.6</v>
      </c>
      <c r="V49" s="6">
        <f>(0*1+0*2+1*3+1*4+3*5)/5</f>
        <v>4.4000000000000004</v>
      </c>
      <c r="W49" s="3"/>
      <c r="X49" s="3"/>
    </row>
    <row r="50" spans="15:24" x14ac:dyDescent="0.25">
      <c r="O50" s="3"/>
      <c r="P50" s="3">
        <v>2</v>
      </c>
      <c r="Q50" s="5">
        <v>0.25</v>
      </c>
      <c r="R50" s="5">
        <v>0.25</v>
      </c>
      <c r="S50" s="5">
        <v>0</v>
      </c>
      <c r="T50" s="5">
        <v>0.25</v>
      </c>
      <c r="U50" s="5">
        <v>0.25</v>
      </c>
      <c r="V50" s="6">
        <f>(1*1+1*2+0*3+1*4+1*5)/4</f>
        <v>3</v>
      </c>
      <c r="W50" s="3"/>
      <c r="X50" s="3"/>
    </row>
    <row r="51" spans="15:24" x14ac:dyDescent="0.25">
      <c r="O51" s="3"/>
      <c r="P51" s="3">
        <v>3</v>
      </c>
      <c r="Q51" s="5">
        <v>0.25</v>
      </c>
      <c r="R51" s="5">
        <v>0</v>
      </c>
      <c r="S51" s="5">
        <v>0</v>
      </c>
      <c r="T51" s="5">
        <v>0.25</v>
      </c>
      <c r="U51" s="5">
        <v>0.5</v>
      </c>
      <c r="V51" s="6">
        <f>(1*1+0*2+0*3+1*4+2*5)/4</f>
        <v>3.75</v>
      </c>
      <c r="W51" s="3"/>
      <c r="X51" s="3"/>
    </row>
    <row r="52" spans="15:24" x14ac:dyDescent="0.25">
      <c r="O52" s="3"/>
      <c r="P52" s="3">
        <v>4</v>
      </c>
      <c r="Q52" s="5">
        <v>0</v>
      </c>
      <c r="R52" s="5">
        <v>0</v>
      </c>
      <c r="S52" s="5">
        <v>0</v>
      </c>
      <c r="T52" s="5">
        <v>0.4</v>
      </c>
      <c r="U52" s="5">
        <v>0.6</v>
      </c>
      <c r="V52" s="6">
        <f>(0*1+0*2+0*3+2*4+3*5)/5</f>
        <v>4.5999999999999996</v>
      </c>
      <c r="W52" s="3"/>
      <c r="X52" s="3"/>
    </row>
    <row r="53" spans="15:24" x14ac:dyDescent="0.25">
      <c r="O53" s="3"/>
      <c r="P53" s="3">
        <v>5</v>
      </c>
      <c r="Q53" s="5">
        <v>0</v>
      </c>
      <c r="R53" s="5">
        <v>0.2</v>
      </c>
      <c r="S53" s="5">
        <v>0</v>
      </c>
      <c r="T53" s="5">
        <v>0.2</v>
      </c>
      <c r="U53" s="5">
        <v>0.6</v>
      </c>
      <c r="V53" s="6">
        <f>(0*1+1*2+0*3+1*4+3*5)/5</f>
        <v>4.2</v>
      </c>
      <c r="W53" s="3"/>
      <c r="X53" s="3"/>
    </row>
    <row r="54" spans="15:24" x14ac:dyDescent="0.25"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5:24" x14ac:dyDescent="0.25"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5:24" x14ac:dyDescent="0.25"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5:24" x14ac:dyDescent="0.25"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5:24" x14ac:dyDescent="0.25"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5:24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3" spans="16:25" x14ac:dyDescent="0.25">
      <c r="P73" s="2"/>
      <c r="Q73" s="3"/>
      <c r="R73" s="3"/>
      <c r="S73" s="3"/>
      <c r="T73" s="3"/>
      <c r="U73" s="3"/>
      <c r="V73" s="3"/>
      <c r="W73" s="3"/>
      <c r="X73" s="2"/>
      <c r="Y73" s="2"/>
    </row>
    <row r="74" spans="16:25" x14ac:dyDescent="0.25">
      <c r="P74" s="2"/>
      <c r="Q74" s="3"/>
      <c r="R74" s="3"/>
      <c r="S74" s="3"/>
      <c r="T74" s="3"/>
      <c r="U74" s="3"/>
      <c r="V74" s="3"/>
      <c r="W74" s="3"/>
      <c r="X74" s="2"/>
      <c r="Y74" s="2"/>
    </row>
    <row r="75" spans="16:25" x14ac:dyDescent="0.25">
      <c r="P75" s="2"/>
      <c r="Q75" s="3"/>
      <c r="R75" s="3"/>
      <c r="S75" s="3"/>
      <c r="T75" s="3"/>
      <c r="U75" s="3"/>
      <c r="V75" s="3"/>
      <c r="W75" s="3"/>
      <c r="X75" s="2"/>
      <c r="Y75" s="2"/>
    </row>
    <row r="76" spans="16:25" x14ac:dyDescent="0.25">
      <c r="P76" s="2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2"/>
      <c r="Y76" s="2"/>
    </row>
    <row r="77" spans="16:25" x14ac:dyDescent="0.25">
      <c r="P77" s="2"/>
      <c r="Q77" s="3" t="s">
        <v>7</v>
      </c>
      <c r="R77" s="5">
        <f>6/R83</f>
        <v>0.33333333333333331</v>
      </c>
      <c r="S77" s="5">
        <f>2/S83</f>
        <v>0.1111111111111111</v>
      </c>
      <c r="T77" s="5">
        <f>4/T83</f>
        <v>0.23529411764705882</v>
      </c>
      <c r="U77" s="5">
        <f>5/U83</f>
        <v>0.3125</v>
      </c>
      <c r="V77" s="5">
        <f>0/$V$83</f>
        <v>0</v>
      </c>
      <c r="W77" s="3"/>
      <c r="X77" s="2"/>
      <c r="Y77" s="2"/>
    </row>
    <row r="78" spans="16:25" x14ac:dyDescent="0.25">
      <c r="P78" s="2"/>
      <c r="Q78" s="3" t="s">
        <v>8</v>
      </c>
      <c r="R78" s="5">
        <f>4/R83</f>
        <v>0.22222222222222221</v>
      </c>
      <c r="S78" s="5">
        <f>9/S83</f>
        <v>0.5</v>
      </c>
      <c r="T78" s="5">
        <f>2/T83</f>
        <v>0.11764705882352941</v>
      </c>
      <c r="U78" s="5">
        <f>0/U83</f>
        <v>0</v>
      </c>
      <c r="V78" s="5">
        <f>1/$V$83</f>
        <v>8.3333333333333329E-2</v>
      </c>
      <c r="W78" s="3"/>
      <c r="X78" s="2"/>
      <c r="Y78" s="2"/>
    </row>
    <row r="79" spans="16:25" x14ac:dyDescent="0.25">
      <c r="P79" s="2"/>
      <c r="Q79" s="3" t="s">
        <v>9</v>
      </c>
      <c r="R79" s="5">
        <f>2/R83</f>
        <v>0.1111111111111111</v>
      </c>
      <c r="S79" s="5">
        <f>1/S83</f>
        <v>5.5555555555555552E-2</v>
      </c>
      <c r="T79" s="5">
        <f>4/T83</f>
        <v>0.23529411764705882</v>
      </c>
      <c r="U79" s="5">
        <f>9/U83</f>
        <v>0.5625</v>
      </c>
      <c r="V79" s="5">
        <f>1/$V$83</f>
        <v>8.3333333333333329E-2</v>
      </c>
      <c r="W79" s="3"/>
      <c r="X79" s="2"/>
      <c r="Y79" s="2"/>
    </row>
    <row r="80" spans="16:25" x14ac:dyDescent="0.25">
      <c r="P80" s="2"/>
      <c r="Q80" s="3" t="s">
        <v>10</v>
      </c>
      <c r="R80" s="5">
        <f>6/R83</f>
        <v>0.33333333333333331</v>
      </c>
      <c r="S80" s="5">
        <f>5/S83</f>
        <v>0.27777777777777779</v>
      </c>
      <c r="T80" s="5">
        <f>5/T83</f>
        <v>0.29411764705882354</v>
      </c>
      <c r="U80" s="5">
        <f>2/U83</f>
        <v>0.125</v>
      </c>
      <c r="V80" s="5">
        <f>0/$V$83</f>
        <v>0</v>
      </c>
      <c r="W80" s="3"/>
      <c r="X80" s="2"/>
      <c r="Y80" s="2"/>
    </row>
    <row r="81" spans="16:25" x14ac:dyDescent="0.25">
      <c r="P81" s="2"/>
      <c r="Q81" s="3" t="s">
        <v>11</v>
      </c>
      <c r="R81" s="5">
        <f>0/R83</f>
        <v>0</v>
      </c>
      <c r="S81" s="5">
        <f>1/S83</f>
        <v>5.5555555555555552E-2</v>
      </c>
      <c r="T81" s="5">
        <f>2/T83</f>
        <v>0.11764705882352941</v>
      </c>
      <c r="U81" s="5">
        <f>0/U83</f>
        <v>0</v>
      </c>
      <c r="V81" s="5">
        <f>10/$V$83</f>
        <v>0.83333333333333337</v>
      </c>
      <c r="W81" s="3"/>
      <c r="X81" s="2"/>
      <c r="Y81" s="2"/>
    </row>
    <row r="82" spans="16:25" x14ac:dyDescent="0.25">
      <c r="P82" s="2"/>
      <c r="Q82" s="3"/>
      <c r="R82" s="3"/>
      <c r="S82" s="3"/>
      <c r="T82" s="3"/>
      <c r="U82" s="3"/>
      <c r="V82" s="3"/>
      <c r="W82" s="3"/>
      <c r="X82" s="2"/>
      <c r="Y82" s="2"/>
    </row>
    <row r="83" spans="16:25" x14ac:dyDescent="0.25">
      <c r="P83" s="2"/>
      <c r="Q83" s="3"/>
      <c r="R83" s="3">
        <v>18</v>
      </c>
      <c r="S83" s="3">
        <v>18</v>
      </c>
      <c r="T83" s="3">
        <v>17</v>
      </c>
      <c r="U83" s="3">
        <v>16</v>
      </c>
      <c r="V83" s="3">
        <v>12</v>
      </c>
      <c r="W83" s="3"/>
      <c r="X83" s="2"/>
      <c r="Y83" s="2"/>
    </row>
    <row r="84" spans="16:25" x14ac:dyDescent="0.25">
      <c r="P84" s="2"/>
      <c r="Q84" s="3"/>
      <c r="R84" s="3"/>
      <c r="S84" s="3"/>
      <c r="T84" s="3"/>
      <c r="U84" s="3"/>
      <c r="V84" s="3"/>
      <c r="W84" s="3"/>
      <c r="X84" s="2"/>
      <c r="Y84" s="2"/>
    </row>
    <row r="85" spans="16:25" x14ac:dyDescent="0.25">
      <c r="P85" s="2"/>
      <c r="Q85" s="3"/>
      <c r="R85" s="3"/>
      <c r="S85" s="3"/>
      <c r="T85" s="3"/>
      <c r="U85" s="3"/>
      <c r="V85" s="3"/>
      <c r="W85" s="3"/>
      <c r="X85" s="2"/>
      <c r="Y85" s="2"/>
    </row>
    <row r="86" spans="16:2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</row>
  </sheetData>
  <mergeCells count="2">
    <mergeCell ref="A2:K2"/>
    <mergeCell ref="L2:N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Y51"/>
  <sheetViews>
    <sheetView showGridLines="0" workbookViewId="0">
      <selection activeCell="H85" sqref="H85"/>
    </sheetView>
  </sheetViews>
  <sheetFormatPr defaultRowHeight="15" x14ac:dyDescent="0.25"/>
  <sheetData>
    <row r="1" spans="15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5:25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5:25" x14ac:dyDescent="0.25"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5:25" x14ac:dyDescent="0.25"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5:25" x14ac:dyDescent="0.25">
      <c r="O5" s="2"/>
      <c r="P5" s="3"/>
      <c r="Q5" s="3"/>
      <c r="R5" s="3"/>
      <c r="S5" s="3"/>
      <c r="T5" s="3"/>
      <c r="U5" s="3"/>
      <c r="V5" s="3"/>
      <c r="W5" s="2"/>
      <c r="X5" s="2"/>
      <c r="Y5" s="2"/>
    </row>
    <row r="6" spans="15:25" x14ac:dyDescent="0.25"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5:25" x14ac:dyDescent="0.25">
      <c r="O7" s="2"/>
      <c r="P7" s="4">
        <v>1</v>
      </c>
      <c r="Q7" s="5">
        <v>5.6000000000000001E-2</v>
      </c>
      <c r="R7" s="5">
        <v>0.222</v>
      </c>
      <c r="S7" s="5">
        <v>0.222</v>
      </c>
      <c r="T7" s="5">
        <v>0.33300000000000002</v>
      </c>
      <c r="U7" s="5">
        <v>0.16700000000000001</v>
      </c>
      <c r="V7" s="6">
        <f>(1*1+4*2+4*3+6*4+3*5)/18</f>
        <v>3.3333333333333335</v>
      </c>
      <c r="W7" s="2"/>
      <c r="X7" s="2"/>
      <c r="Y7" s="2"/>
    </row>
    <row r="8" spans="15:25" x14ac:dyDescent="0.25">
      <c r="O8" s="2"/>
      <c r="P8" s="3">
        <v>2</v>
      </c>
      <c r="Q8" s="5">
        <v>0.105</v>
      </c>
      <c r="R8" s="5">
        <v>0.21099999999999999</v>
      </c>
      <c r="S8" s="5">
        <v>0.36799999999999999</v>
      </c>
      <c r="T8" s="5">
        <v>0.158</v>
      </c>
      <c r="U8" s="5">
        <v>0.158</v>
      </c>
      <c r="V8" s="6">
        <f>(2*1+4*2+7*3+3*4+3*5)/19</f>
        <v>3.0526315789473686</v>
      </c>
      <c r="W8" s="2"/>
      <c r="X8" s="2"/>
      <c r="Y8" s="2"/>
    </row>
    <row r="9" spans="15:25" x14ac:dyDescent="0.25">
      <c r="O9" s="2"/>
      <c r="P9" s="3">
        <v>3</v>
      </c>
      <c r="Q9" s="5">
        <v>0</v>
      </c>
      <c r="R9" s="5">
        <v>0.17599999999999999</v>
      </c>
      <c r="S9" s="5">
        <v>0.23499999999999999</v>
      </c>
      <c r="T9" s="5">
        <v>0.41199999999999998</v>
      </c>
      <c r="U9" s="5">
        <v>0.17599999999999999</v>
      </c>
      <c r="V9" s="6">
        <f>(0*1+3*2+4*3+7*4+3*5)/17</f>
        <v>3.5882352941176472</v>
      </c>
      <c r="W9" s="2"/>
      <c r="X9" s="2"/>
      <c r="Y9" s="2"/>
    </row>
    <row r="10" spans="15:25" x14ac:dyDescent="0.25">
      <c r="O10" s="2"/>
      <c r="P10" s="3">
        <v>4</v>
      </c>
      <c r="Q10" s="5">
        <v>0.3</v>
      </c>
      <c r="R10" s="5">
        <v>0.2</v>
      </c>
      <c r="S10" s="5">
        <v>0.1</v>
      </c>
      <c r="T10" s="5">
        <v>0.3</v>
      </c>
      <c r="U10" s="5">
        <v>0.1</v>
      </c>
      <c r="V10" s="6">
        <f>(3*1+2*2+1*3+3*4+1*5)/10</f>
        <v>2.7</v>
      </c>
      <c r="W10" s="2"/>
      <c r="X10" s="2"/>
      <c r="Y10" s="2"/>
    </row>
    <row r="11" spans="15:25" x14ac:dyDescent="0.25"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5:25" x14ac:dyDescent="0.25"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5:25" x14ac:dyDescent="0.25">
      <c r="O13" s="2"/>
      <c r="P13" s="2"/>
      <c r="Q13" s="2"/>
      <c r="R13" s="2"/>
      <c r="S13" s="2"/>
      <c r="T13" s="2"/>
      <c r="U13" s="2"/>
      <c r="V13" s="2"/>
      <c r="W13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2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2"/>
    </row>
    <row r="44" spans="14:25" x14ac:dyDescent="0.25">
      <c r="N44" s="2"/>
      <c r="O44" s="2"/>
      <c r="P44" s="2"/>
      <c r="Q44" s="4">
        <v>1</v>
      </c>
      <c r="R44" s="5">
        <v>0</v>
      </c>
      <c r="S44" s="5">
        <v>0.2</v>
      </c>
      <c r="T44" s="5">
        <v>0.4</v>
      </c>
      <c r="U44" s="5">
        <v>0.2</v>
      </c>
      <c r="V44" s="5">
        <v>0.2</v>
      </c>
      <c r="W44" s="6">
        <f>(0*1+1*2+2*3+1*4+1*5)/5</f>
        <v>3.4</v>
      </c>
      <c r="X44" s="3"/>
      <c r="Y44" s="2"/>
    </row>
    <row r="45" spans="14:25" x14ac:dyDescent="0.25">
      <c r="N45" s="2"/>
      <c r="O45" s="2"/>
      <c r="P45" s="2"/>
      <c r="Q45" s="3">
        <v>2</v>
      </c>
      <c r="R45" s="5">
        <v>0</v>
      </c>
      <c r="S45" s="5">
        <v>0</v>
      </c>
      <c r="T45" s="5">
        <v>0.4</v>
      </c>
      <c r="U45" s="5">
        <v>0.2</v>
      </c>
      <c r="V45" s="5">
        <v>0.4</v>
      </c>
      <c r="W45" s="6">
        <f>(0*1+0*2+2*3+1*4+2*5)/5</f>
        <v>4</v>
      </c>
      <c r="X45" s="3"/>
      <c r="Y45" s="2"/>
    </row>
    <row r="46" spans="14:25" x14ac:dyDescent="0.25">
      <c r="N46" s="2"/>
      <c r="O46" s="2"/>
      <c r="P46" s="2"/>
      <c r="Q46" s="3">
        <v>3</v>
      </c>
      <c r="R46" s="5">
        <v>0</v>
      </c>
      <c r="S46" s="5">
        <v>0</v>
      </c>
      <c r="T46" s="5">
        <v>0.2</v>
      </c>
      <c r="U46" s="5">
        <v>0.4</v>
      </c>
      <c r="V46" s="5">
        <v>0.4</v>
      </c>
      <c r="W46" s="6">
        <f>(0*1+0*2+1*3+2*4+2*5)/5</f>
        <v>4.2</v>
      </c>
      <c r="X46" s="3"/>
      <c r="Y46" s="2"/>
    </row>
    <row r="47" spans="14:25" x14ac:dyDescent="0.25">
      <c r="N47" s="2"/>
      <c r="O47" s="2"/>
      <c r="P47" s="2"/>
      <c r="Q47" s="3">
        <v>4</v>
      </c>
      <c r="R47" s="5">
        <v>0</v>
      </c>
      <c r="S47" s="5">
        <v>0</v>
      </c>
      <c r="T47" s="5">
        <v>0.5</v>
      </c>
      <c r="U47" s="5">
        <v>0</v>
      </c>
      <c r="V47" s="5">
        <v>0.5</v>
      </c>
      <c r="W47" s="6">
        <f>(0*1+0*2+1*3+0*4+1*5)/2</f>
        <v>4</v>
      </c>
      <c r="X47" s="3"/>
      <c r="Y47" s="2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2"/>
    </row>
    <row r="49" spans="14:25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4:25" x14ac:dyDescent="0.25">
      <c r="P50" s="3"/>
      <c r="Q50" s="3"/>
      <c r="R50" s="3"/>
      <c r="S50" s="3"/>
      <c r="T50" s="3"/>
      <c r="U50" s="3"/>
      <c r="V50" s="3"/>
      <c r="W50" s="3"/>
      <c r="X50" s="3"/>
    </row>
    <row r="51" spans="14:25" x14ac:dyDescent="0.25">
      <c r="P51" s="3"/>
      <c r="Q51" s="3"/>
      <c r="R51" s="3"/>
      <c r="S51" s="3"/>
      <c r="T51" s="3"/>
      <c r="U51" s="3"/>
      <c r="V51" s="3"/>
      <c r="W51" s="3"/>
      <c r="X51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87"/>
  <sheetViews>
    <sheetView showGridLines="0" workbookViewId="0">
      <selection activeCell="B4" sqref="B4:F4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3" t="s">
        <v>20</v>
      </c>
      <c r="C4" s="34"/>
      <c r="D4" s="34"/>
      <c r="E4" s="34"/>
      <c r="F4" s="35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17</v>
      </c>
      <c r="D6" s="15">
        <f>C6/21</f>
        <v>0.80952380952380953</v>
      </c>
      <c r="E6" s="14">
        <v>4</v>
      </c>
      <c r="F6" s="16">
        <f>E6/21</f>
        <v>0.19047619047619047</v>
      </c>
    </row>
    <row r="7" spans="2:18" ht="24" x14ac:dyDescent="0.25">
      <c r="B7" s="12" t="s">
        <v>23</v>
      </c>
      <c r="C7" s="17">
        <v>17</v>
      </c>
      <c r="D7" s="30">
        <f t="shared" ref="D7:D10" si="0">C7/21</f>
        <v>0.80952380952380953</v>
      </c>
      <c r="E7" s="17">
        <v>4</v>
      </c>
      <c r="F7" s="31">
        <f t="shared" ref="F7:F10" si="1">E7/21</f>
        <v>0.19047619047619047</v>
      </c>
    </row>
    <row r="8" spans="2:18" ht="24" x14ac:dyDescent="0.25">
      <c r="B8" s="11" t="s">
        <v>24</v>
      </c>
      <c r="C8" s="14">
        <v>17</v>
      </c>
      <c r="D8" s="28">
        <f t="shared" si="0"/>
        <v>0.80952380952380953</v>
      </c>
      <c r="E8" s="14">
        <v>4</v>
      </c>
      <c r="F8" s="29">
        <f t="shared" si="1"/>
        <v>0.19047619047619047</v>
      </c>
    </row>
    <row r="9" spans="2:18" ht="48" x14ac:dyDescent="0.25">
      <c r="B9" s="12" t="s">
        <v>25</v>
      </c>
      <c r="C9" s="17">
        <v>8</v>
      </c>
      <c r="D9" s="30">
        <f t="shared" si="0"/>
        <v>0.38095238095238093</v>
      </c>
      <c r="E9" s="17">
        <v>13</v>
      </c>
      <c r="F9" s="31">
        <f t="shared" si="1"/>
        <v>0.61904761904761907</v>
      </c>
    </row>
    <row r="10" spans="2:18" ht="24" x14ac:dyDescent="0.25">
      <c r="B10" s="13" t="s">
        <v>27</v>
      </c>
      <c r="C10" s="18">
        <v>18</v>
      </c>
      <c r="D10" s="19">
        <f t="shared" si="0"/>
        <v>0.8571428571428571</v>
      </c>
      <c r="E10" s="18">
        <v>3</v>
      </c>
      <c r="F10" s="20">
        <f t="shared" si="1"/>
        <v>0.14285714285714285</v>
      </c>
    </row>
    <row r="14" spans="2:18" x14ac:dyDescent="0.25">
      <c r="H14" s="2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</row>
    <row r="16" spans="2:18" x14ac:dyDescent="0.25">
      <c r="F16" t="s">
        <v>21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3"/>
    </row>
    <row r="18" spans="7:18" x14ac:dyDescent="0.25">
      <c r="G18" s="2"/>
      <c r="H18" s="2"/>
      <c r="I18" s="4">
        <v>1</v>
      </c>
      <c r="J18" s="5">
        <v>0.25</v>
      </c>
      <c r="K18" s="5">
        <v>0.188</v>
      </c>
      <c r="L18" s="5">
        <v>0.312</v>
      </c>
      <c r="M18" s="5">
        <v>0.188</v>
      </c>
      <c r="N18" s="5">
        <v>6.2E-2</v>
      </c>
      <c r="O18" s="6">
        <f>(4*1+3*2+5*3+3*4+1*5)/16</f>
        <v>2.625</v>
      </c>
      <c r="P18" s="3"/>
      <c r="Q18" s="3"/>
      <c r="R18" s="3"/>
    </row>
    <row r="19" spans="7:18" x14ac:dyDescent="0.25">
      <c r="G19" s="2"/>
      <c r="H19" s="2"/>
      <c r="I19" s="3">
        <v>2</v>
      </c>
      <c r="J19" s="5">
        <v>0.46700000000000003</v>
      </c>
      <c r="K19" s="5">
        <v>0.26700000000000002</v>
      </c>
      <c r="L19" s="5">
        <v>0</v>
      </c>
      <c r="M19" s="5">
        <v>0.2</v>
      </c>
      <c r="N19" s="5">
        <v>6.7000000000000004E-2</v>
      </c>
      <c r="O19" s="6">
        <f>(7*1+4*2+0*3+3*4+1*5)/15</f>
        <v>2.1333333333333333</v>
      </c>
      <c r="P19" s="3"/>
      <c r="Q19" s="3"/>
      <c r="R19" s="3"/>
    </row>
    <row r="20" spans="7:18" x14ac:dyDescent="0.25">
      <c r="G20" s="2"/>
      <c r="H20" s="2"/>
      <c r="I20" s="3">
        <v>3</v>
      </c>
      <c r="J20" s="5">
        <v>5.2999999999999999E-2</v>
      </c>
      <c r="K20" s="5">
        <v>0</v>
      </c>
      <c r="L20" s="5">
        <v>0.105</v>
      </c>
      <c r="M20" s="5">
        <v>0.47399999999999998</v>
      </c>
      <c r="N20" s="5">
        <v>0.36799999999999999</v>
      </c>
      <c r="O20" s="6">
        <f>(1*1+0*2+2*3+9*4+7*5)/19</f>
        <v>4.1052631578947372</v>
      </c>
      <c r="P20" s="3"/>
      <c r="Q20" s="3"/>
      <c r="R20" s="3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7:18" x14ac:dyDescent="0.25">
      <c r="H23" s="2"/>
      <c r="I23" s="2"/>
      <c r="J23" s="2"/>
      <c r="K23" s="2"/>
      <c r="L23" s="2"/>
      <c r="M23" s="2"/>
      <c r="N23" s="2"/>
      <c r="O23" s="2"/>
      <c r="P23" s="2"/>
    </row>
    <row r="24" spans="7:18" x14ac:dyDescent="0.25">
      <c r="H24" s="2"/>
      <c r="I24" s="2"/>
      <c r="J24" s="2"/>
      <c r="K24" s="2"/>
      <c r="L24" s="2"/>
      <c r="M24" s="2"/>
      <c r="N24" s="2"/>
      <c r="O24" s="2"/>
      <c r="P24" s="2"/>
    </row>
    <row r="39" spans="8:19" x14ac:dyDescent="0.25">
      <c r="J39" s="3"/>
      <c r="K39" s="3"/>
      <c r="L39" s="3"/>
      <c r="M39" s="3"/>
      <c r="N39" s="3"/>
      <c r="O39" s="3"/>
      <c r="P39" s="3"/>
      <c r="Q39" s="3"/>
      <c r="R39" s="3"/>
    </row>
    <row r="40" spans="8:19" x14ac:dyDescent="0.25">
      <c r="J40" s="3"/>
      <c r="K40" s="3"/>
      <c r="L40" s="3"/>
      <c r="M40" s="3"/>
      <c r="N40" s="3"/>
      <c r="O40" s="3"/>
      <c r="P40" s="3"/>
      <c r="Q40" s="3"/>
      <c r="R40" s="3"/>
    </row>
    <row r="41" spans="8:19" x14ac:dyDescent="0.25"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8:19" x14ac:dyDescent="0.25">
      <c r="H42" s="2"/>
      <c r="I42" s="2"/>
      <c r="J42" s="3"/>
      <c r="K42" s="3"/>
      <c r="L42" s="3"/>
      <c r="M42" s="3"/>
      <c r="N42" s="3"/>
      <c r="O42" s="3"/>
      <c r="P42" s="3"/>
      <c r="Q42" s="3"/>
      <c r="R42" s="2"/>
      <c r="S42" s="2"/>
    </row>
    <row r="43" spans="8:19" x14ac:dyDescent="0.25">
      <c r="H43" s="2"/>
      <c r="I43" s="2"/>
      <c r="J43" s="3"/>
      <c r="K43" s="3"/>
      <c r="L43" s="3"/>
      <c r="M43" s="3"/>
      <c r="N43" s="3"/>
      <c r="O43" s="3"/>
      <c r="P43" s="3"/>
      <c r="Q43" s="3"/>
      <c r="R43" s="2"/>
      <c r="S43" s="2"/>
    </row>
    <row r="44" spans="8:19" x14ac:dyDescent="0.25"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</row>
    <row r="45" spans="8:19" x14ac:dyDescent="0.25">
      <c r="H45" s="2"/>
      <c r="I45" s="2"/>
      <c r="J45" s="4">
        <v>1</v>
      </c>
      <c r="K45" s="5">
        <v>0</v>
      </c>
      <c r="L45" s="5">
        <v>0.33300000000000002</v>
      </c>
      <c r="M45" s="5">
        <v>0.33300000000000002</v>
      </c>
      <c r="N45" s="5">
        <v>0</v>
      </c>
      <c r="O45" s="5">
        <v>0.33300000000000002</v>
      </c>
      <c r="P45" s="6">
        <f>(0*1+1*2+1*3+0*4+1*5)/3</f>
        <v>3.3333333333333335</v>
      </c>
      <c r="Q45" s="3"/>
      <c r="R45" s="2"/>
      <c r="S45" s="2"/>
    </row>
    <row r="46" spans="8:19" x14ac:dyDescent="0.25">
      <c r="H46" s="2"/>
      <c r="I46" s="2"/>
      <c r="J46" s="3">
        <v>2</v>
      </c>
      <c r="K46" s="5">
        <v>0.33300000000000002</v>
      </c>
      <c r="L46" s="5">
        <v>0.33300000000000002</v>
      </c>
      <c r="M46" s="5">
        <v>0</v>
      </c>
      <c r="N46" s="5">
        <v>0</v>
      </c>
      <c r="O46" s="5">
        <v>0.33300000000000002</v>
      </c>
      <c r="P46" s="6">
        <f>(1*1+1*2+0*3+0*4+1*5)/3</f>
        <v>2.6666666666666665</v>
      </c>
      <c r="Q46" s="3"/>
      <c r="R46" s="2"/>
      <c r="S46" s="2"/>
    </row>
    <row r="47" spans="8:19" x14ac:dyDescent="0.25">
      <c r="H47" s="2"/>
      <c r="I47" s="2"/>
      <c r="J47" s="3">
        <v>3</v>
      </c>
      <c r="K47" s="5">
        <v>0</v>
      </c>
      <c r="L47" s="5">
        <v>0</v>
      </c>
      <c r="M47" s="5">
        <v>0</v>
      </c>
      <c r="N47" s="5">
        <v>0.6</v>
      </c>
      <c r="O47" s="5">
        <v>0.04</v>
      </c>
      <c r="P47" s="6">
        <f>(0*1+0*2+0*3+3*4+2*5)/5</f>
        <v>4.4000000000000004</v>
      </c>
      <c r="Q47" s="3"/>
      <c r="R47" s="2"/>
      <c r="S47" s="2"/>
    </row>
    <row r="48" spans="8:19" x14ac:dyDescent="0.25"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</row>
    <row r="49" spans="8:18" x14ac:dyDescent="0.25">
      <c r="H49" s="2"/>
      <c r="I49" s="2"/>
      <c r="J49" s="3"/>
      <c r="K49" s="3"/>
      <c r="L49" s="3"/>
      <c r="M49" s="3"/>
      <c r="N49" s="3"/>
      <c r="O49" s="3"/>
      <c r="P49" s="3"/>
      <c r="Q49" s="3"/>
      <c r="R49" s="3"/>
    </row>
    <row r="50" spans="8:18" x14ac:dyDescent="0.25">
      <c r="H50" s="2"/>
      <c r="I50" s="2"/>
      <c r="J50" s="3"/>
      <c r="K50" s="3"/>
      <c r="L50" s="3"/>
      <c r="M50" s="3"/>
      <c r="N50" s="3"/>
      <c r="O50" s="3"/>
      <c r="P50" s="3"/>
      <c r="Q50" s="3"/>
      <c r="R50" s="3"/>
    </row>
    <row r="51" spans="8:18" x14ac:dyDescent="0.25">
      <c r="H51" s="2"/>
      <c r="I51" s="2"/>
      <c r="J51" s="3"/>
      <c r="K51" s="3"/>
      <c r="L51" s="3"/>
      <c r="M51" s="3"/>
      <c r="N51" s="3"/>
      <c r="O51" s="3"/>
      <c r="P51" s="3"/>
      <c r="Q51" s="3"/>
      <c r="R51" s="3"/>
    </row>
    <row r="52" spans="8:18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6" t="s">
        <v>26</v>
      </c>
      <c r="C66" s="37"/>
      <c r="D66" s="37"/>
      <c r="E66" s="37"/>
      <c r="F66" s="38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28</v>
      </c>
      <c r="C68" s="14">
        <v>14</v>
      </c>
      <c r="D68" s="15">
        <f>C68/21</f>
        <v>0.66666666666666663</v>
      </c>
      <c r="E68" s="14">
        <v>7</v>
      </c>
      <c r="F68" s="16">
        <f>E68/21</f>
        <v>0.33333333333333331</v>
      </c>
    </row>
    <row r="69" spans="2:6" ht="36" x14ac:dyDescent="0.25">
      <c r="B69" s="12" t="s">
        <v>29</v>
      </c>
      <c r="C69" s="17">
        <v>17</v>
      </c>
      <c r="D69" s="30">
        <f t="shared" ref="D69:D72" si="2">C69/21</f>
        <v>0.80952380952380953</v>
      </c>
      <c r="E69" s="17">
        <v>4</v>
      </c>
      <c r="F69" s="31">
        <f t="shared" ref="F69:F72" si="3">E69/21</f>
        <v>0.19047619047619047</v>
      </c>
    </row>
    <row r="70" spans="2:6" ht="48" x14ac:dyDescent="0.25">
      <c r="B70" s="11" t="s">
        <v>30</v>
      </c>
      <c r="C70" s="14">
        <v>16</v>
      </c>
      <c r="D70" s="28">
        <f t="shared" si="2"/>
        <v>0.76190476190476186</v>
      </c>
      <c r="E70" s="14">
        <v>5</v>
      </c>
      <c r="F70" s="29">
        <f t="shared" si="3"/>
        <v>0.23809523809523808</v>
      </c>
    </row>
    <row r="71" spans="2:6" ht="48" x14ac:dyDescent="0.25">
      <c r="B71" s="12" t="s">
        <v>31</v>
      </c>
      <c r="C71" s="17">
        <v>21</v>
      </c>
      <c r="D71" s="30">
        <f t="shared" si="2"/>
        <v>1</v>
      </c>
      <c r="E71" s="17">
        <v>0</v>
      </c>
      <c r="F71" s="31">
        <f t="shared" si="3"/>
        <v>0</v>
      </c>
    </row>
    <row r="72" spans="2:6" ht="24" x14ac:dyDescent="0.25">
      <c r="B72" s="13" t="s">
        <v>27</v>
      </c>
      <c r="C72" s="18">
        <v>21</v>
      </c>
      <c r="D72" s="19">
        <f t="shared" si="2"/>
        <v>1</v>
      </c>
      <c r="E72" s="18">
        <v>0</v>
      </c>
      <c r="F72" s="20">
        <f t="shared" si="3"/>
        <v>0</v>
      </c>
    </row>
    <row r="77" spans="2:6" ht="36" customHeight="1" x14ac:dyDescent="0.25">
      <c r="B77" s="33" t="s">
        <v>32</v>
      </c>
      <c r="C77" s="39"/>
      <c r="D77" s="39"/>
      <c r="E77" s="39"/>
      <c r="F77" s="40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33</v>
      </c>
      <c r="C79" s="14">
        <v>8</v>
      </c>
      <c r="D79" s="26">
        <f>C79/21</f>
        <v>0.38095238095238093</v>
      </c>
      <c r="E79" s="14">
        <v>13</v>
      </c>
      <c r="F79" s="27">
        <f>E79/21</f>
        <v>0.61904761904761907</v>
      </c>
    </row>
    <row r="80" spans="2:6" ht="24" x14ac:dyDescent="0.25">
      <c r="B80" s="12" t="s">
        <v>34</v>
      </c>
      <c r="C80" s="17">
        <v>17</v>
      </c>
      <c r="D80" s="30">
        <f t="shared" ref="D80:D87" si="4">C80/21</f>
        <v>0.80952380952380953</v>
      </c>
      <c r="E80" s="17">
        <v>4</v>
      </c>
      <c r="F80" s="31">
        <f t="shared" ref="F80:F87" si="5">E80/21</f>
        <v>0.19047619047619047</v>
      </c>
    </row>
    <row r="81" spans="2:6" ht="24" x14ac:dyDescent="0.25">
      <c r="B81" s="11" t="s">
        <v>35</v>
      </c>
      <c r="C81" s="14">
        <v>13</v>
      </c>
      <c r="D81" s="28">
        <f t="shared" si="4"/>
        <v>0.61904761904761907</v>
      </c>
      <c r="E81" s="14">
        <v>8</v>
      </c>
      <c r="F81" s="29">
        <f t="shared" si="5"/>
        <v>0.38095238095238093</v>
      </c>
    </row>
    <row r="82" spans="2:6" ht="24" x14ac:dyDescent="0.25">
      <c r="B82" s="12" t="s">
        <v>36</v>
      </c>
      <c r="C82" s="17">
        <v>5</v>
      </c>
      <c r="D82" s="30">
        <f t="shared" si="4"/>
        <v>0.23809523809523808</v>
      </c>
      <c r="E82" s="17">
        <v>16</v>
      </c>
      <c r="F82" s="31">
        <f t="shared" si="5"/>
        <v>0.76190476190476186</v>
      </c>
    </row>
    <row r="83" spans="2:6" ht="72" x14ac:dyDescent="0.25">
      <c r="B83" s="11" t="s">
        <v>37</v>
      </c>
      <c r="C83" s="14">
        <v>14</v>
      </c>
      <c r="D83" s="28">
        <f t="shared" si="4"/>
        <v>0.66666666666666663</v>
      </c>
      <c r="E83" s="14">
        <v>7</v>
      </c>
      <c r="F83" s="29">
        <f t="shared" si="5"/>
        <v>0.33333333333333331</v>
      </c>
    </row>
    <row r="84" spans="2:6" ht="24" x14ac:dyDescent="0.25">
      <c r="B84" s="12" t="s">
        <v>38</v>
      </c>
      <c r="C84" s="17">
        <v>4</v>
      </c>
      <c r="D84" s="30">
        <f t="shared" si="4"/>
        <v>0.19047619047619047</v>
      </c>
      <c r="E84" s="17">
        <v>17</v>
      </c>
      <c r="F84" s="31">
        <f t="shared" si="5"/>
        <v>0.80952380952380953</v>
      </c>
    </row>
    <row r="85" spans="2:6" ht="24" x14ac:dyDescent="0.25">
      <c r="B85" s="11" t="s">
        <v>39</v>
      </c>
      <c r="C85" s="14">
        <v>21</v>
      </c>
      <c r="D85" s="28">
        <f t="shared" si="4"/>
        <v>1</v>
      </c>
      <c r="E85" s="14">
        <v>0</v>
      </c>
      <c r="F85" s="29">
        <f t="shared" si="5"/>
        <v>0</v>
      </c>
    </row>
    <row r="86" spans="2:6" ht="72" x14ac:dyDescent="0.25">
      <c r="B86" s="12" t="s">
        <v>40</v>
      </c>
      <c r="C86" s="17">
        <v>11</v>
      </c>
      <c r="D86" s="30">
        <f t="shared" si="4"/>
        <v>0.52380952380952384</v>
      </c>
      <c r="E86" s="17">
        <v>10</v>
      </c>
      <c r="F86" s="31">
        <f t="shared" si="5"/>
        <v>0.47619047619047616</v>
      </c>
    </row>
    <row r="87" spans="2:6" ht="24" x14ac:dyDescent="0.25">
      <c r="B87" s="13" t="s">
        <v>41</v>
      </c>
      <c r="C87" s="18">
        <v>20</v>
      </c>
      <c r="D87" s="19">
        <f t="shared" si="4"/>
        <v>0.95238095238095233</v>
      </c>
      <c r="E87" s="18">
        <v>1</v>
      </c>
      <c r="F87" s="20">
        <f t="shared" si="5"/>
        <v>4.7619047619047616E-2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R36" sqref="R36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4">
        <v>1</v>
      </c>
      <c r="N8" s="5">
        <v>0</v>
      </c>
      <c r="O8" s="5">
        <v>0.1</v>
      </c>
      <c r="P8" s="5">
        <v>0.25</v>
      </c>
      <c r="Q8" s="5">
        <v>0.45</v>
      </c>
      <c r="R8" s="5">
        <v>0.2</v>
      </c>
      <c r="S8" s="6">
        <v>3.75</v>
      </c>
      <c r="T8" s="3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3:22" x14ac:dyDescent="0.25"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3"/>
      <c r="N23" s="4">
        <v>1</v>
      </c>
      <c r="O23" s="5">
        <v>0</v>
      </c>
      <c r="P23" s="5">
        <v>0.2</v>
      </c>
      <c r="Q23" s="5">
        <v>0</v>
      </c>
      <c r="R23" s="5">
        <v>0.6</v>
      </c>
      <c r="S23" s="5">
        <v>0.2</v>
      </c>
      <c r="T23" s="23">
        <v>3.8</v>
      </c>
      <c r="U23" s="3"/>
      <c r="V23" s="3"/>
    </row>
    <row r="24" spans="13:22" x14ac:dyDescent="0.25"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3:22" x14ac:dyDescent="0.25"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97"/>
  <sheetViews>
    <sheetView showGridLines="0" workbookViewId="0">
      <selection activeCell="F121" sqref="F121"/>
    </sheetView>
  </sheetViews>
  <sheetFormatPr defaultRowHeight="15" x14ac:dyDescent="0.25"/>
  <cols>
    <col min="2" max="2" width="25.85546875" customWidth="1"/>
  </cols>
  <sheetData>
    <row r="3" spans="10:22" x14ac:dyDescent="0.25">
      <c r="L3" s="2"/>
      <c r="M3" s="2"/>
      <c r="N3" s="2"/>
      <c r="O3" s="2"/>
      <c r="P3" s="2"/>
      <c r="Q3" s="2"/>
      <c r="R3" s="2"/>
      <c r="S3" s="2"/>
      <c r="T3" s="2"/>
    </row>
    <row r="4" spans="10:22" x14ac:dyDescent="0.25">
      <c r="L4" s="2"/>
      <c r="M4" s="2"/>
      <c r="N4" s="2"/>
      <c r="O4" s="2"/>
      <c r="P4" s="2"/>
      <c r="Q4" s="2"/>
      <c r="R4" s="2"/>
      <c r="S4" s="2"/>
      <c r="T4" s="2"/>
    </row>
    <row r="5" spans="10:22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2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0:22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3"/>
      <c r="V7" s="2"/>
    </row>
    <row r="8" spans="10:22" x14ac:dyDescent="0.25">
      <c r="J8" s="2"/>
      <c r="K8" s="2"/>
      <c r="L8" s="2"/>
      <c r="M8" s="3"/>
      <c r="N8" s="3" t="s">
        <v>43</v>
      </c>
      <c r="O8" s="3" t="s">
        <v>44</v>
      </c>
      <c r="P8" s="3" t="s">
        <v>45</v>
      </c>
      <c r="Q8" s="3" t="s">
        <v>46</v>
      </c>
      <c r="R8" s="3" t="s">
        <v>47</v>
      </c>
      <c r="S8" s="3" t="s">
        <v>48</v>
      </c>
      <c r="T8" s="3" t="s">
        <v>11</v>
      </c>
      <c r="U8" s="3"/>
      <c r="V8" s="2"/>
    </row>
    <row r="9" spans="10:22" x14ac:dyDescent="0.25">
      <c r="J9" s="2"/>
      <c r="K9" s="2"/>
      <c r="L9" s="2"/>
      <c r="M9" s="3"/>
      <c r="N9" s="3">
        <v>5</v>
      </c>
      <c r="O9" s="3">
        <v>6</v>
      </c>
      <c r="P9" s="3">
        <v>0</v>
      </c>
      <c r="Q9" s="3">
        <v>0</v>
      </c>
      <c r="R9" s="3">
        <v>3</v>
      </c>
      <c r="S9" s="3">
        <v>3</v>
      </c>
      <c r="T9" s="3">
        <v>2</v>
      </c>
      <c r="U9" s="3"/>
      <c r="V9" s="2"/>
    </row>
    <row r="10" spans="10:22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3"/>
      <c r="V10" s="2"/>
    </row>
    <row r="11" spans="10:22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0:22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0:22" x14ac:dyDescent="0.25">
      <c r="N13" s="2"/>
      <c r="O13" s="2"/>
      <c r="P13" s="2"/>
      <c r="Q13" s="2"/>
      <c r="R13" s="2"/>
      <c r="S13" s="2"/>
      <c r="T13" s="2"/>
      <c r="U13" s="2"/>
      <c r="V13" s="2"/>
    </row>
    <row r="20" spans="13:21" x14ac:dyDescent="0.25">
      <c r="M20" s="2"/>
      <c r="N20" s="2"/>
      <c r="O20" s="2"/>
      <c r="P20" s="2"/>
      <c r="Q20" s="2"/>
      <c r="R20" s="2"/>
      <c r="S20" s="2"/>
    </row>
    <row r="21" spans="13:21" x14ac:dyDescent="0.25">
      <c r="M21" s="3"/>
      <c r="N21" s="3"/>
      <c r="O21" s="3"/>
      <c r="P21" s="3"/>
      <c r="Q21" s="3"/>
      <c r="R21" s="3"/>
      <c r="S21" s="3"/>
      <c r="T21" s="3"/>
      <c r="U21" s="3"/>
    </row>
    <row r="22" spans="13:21" ht="16.5" customHeight="1" x14ac:dyDescent="0.25">
      <c r="M22" s="3"/>
      <c r="N22" s="3"/>
      <c r="O22" s="3"/>
      <c r="P22" s="3"/>
      <c r="Q22" s="3"/>
      <c r="R22" s="3"/>
      <c r="S22" s="3"/>
      <c r="T22" s="3"/>
      <c r="U22" s="3"/>
    </row>
    <row r="23" spans="13:21" ht="17.25" customHeight="1" x14ac:dyDescent="0.25">
      <c r="M23" s="3"/>
      <c r="N23" s="3" t="s">
        <v>49</v>
      </c>
      <c r="O23" s="3" t="s">
        <v>50</v>
      </c>
      <c r="P23" s="3" t="s">
        <v>51</v>
      </c>
      <c r="Q23" s="3" t="s">
        <v>11</v>
      </c>
      <c r="R23" s="3" t="s">
        <v>52</v>
      </c>
      <c r="S23" s="3"/>
      <c r="T23" s="3"/>
      <c r="U23" s="3"/>
    </row>
    <row r="24" spans="13:21" ht="16.5" customHeight="1" x14ac:dyDescent="0.25">
      <c r="M24" s="3"/>
      <c r="N24" s="22">
        <v>2</v>
      </c>
      <c r="O24" s="22">
        <v>1</v>
      </c>
      <c r="P24" s="22">
        <v>1</v>
      </c>
      <c r="Q24" s="22">
        <v>0</v>
      </c>
      <c r="R24" s="22">
        <v>1</v>
      </c>
      <c r="S24" s="3"/>
      <c r="T24" s="3"/>
      <c r="U24" s="3"/>
    </row>
    <row r="25" spans="13:21" x14ac:dyDescent="0.25">
      <c r="M25" s="2"/>
      <c r="N25" s="2"/>
      <c r="O25" s="2"/>
      <c r="P25" s="2"/>
      <c r="Q25" s="2"/>
      <c r="R25" s="2"/>
      <c r="S25" s="2"/>
    </row>
    <row r="26" spans="13:21" x14ac:dyDescent="0.25">
      <c r="M26" s="2"/>
      <c r="N26" s="2"/>
      <c r="O26" s="2"/>
      <c r="P26" s="2"/>
      <c r="Q26" s="2"/>
      <c r="R26" s="2"/>
      <c r="S26" s="2"/>
    </row>
    <row r="27" spans="13:21" x14ac:dyDescent="0.25">
      <c r="M27" s="2"/>
      <c r="N27" s="2"/>
      <c r="O27" s="2"/>
      <c r="P27" s="2"/>
      <c r="Q27" s="2"/>
      <c r="R27" s="2"/>
      <c r="S27" s="2"/>
    </row>
    <row r="28" spans="13:21" x14ac:dyDescent="0.25">
      <c r="M28" s="2"/>
      <c r="N28" s="2"/>
      <c r="O28" s="2"/>
      <c r="P28" s="2"/>
      <c r="Q28" s="2"/>
      <c r="R28" s="2"/>
      <c r="S28" s="2"/>
    </row>
    <row r="42" spans="2:10" ht="33.75" customHeight="1" x14ac:dyDescent="0.25">
      <c r="B42" s="33" t="s">
        <v>54</v>
      </c>
      <c r="C42" s="34"/>
      <c r="D42" s="34"/>
      <c r="E42" s="34"/>
      <c r="F42" s="34"/>
      <c r="G42" s="34"/>
      <c r="H42" s="34"/>
      <c r="I42" s="34"/>
      <c r="J42" s="35"/>
    </row>
    <row r="43" spans="2:10" x14ac:dyDescent="0.25">
      <c r="B43" s="8"/>
      <c r="C43" s="53" t="s">
        <v>17</v>
      </c>
      <c r="D43" s="53"/>
      <c r="E43" s="53" t="s">
        <v>18</v>
      </c>
      <c r="F43" s="53"/>
      <c r="G43" s="54" t="s">
        <v>19</v>
      </c>
      <c r="H43" s="54"/>
      <c r="I43" s="53" t="s">
        <v>18</v>
      </c>
      <c r="J43" s="55"/>
    </row>
    <row r="44" spans="2:10" ht="120" x14ac:dyDescent="0.25">
      <c r="B44" s="11" t="s">
        <v>53</v>
      </c>
      <c r="C44" s="51">
        <v>15</v>
      </c>
      <c r="D44" s="51"/>
      <c r="E44" s="44">
        <v>0.71399999999999997</v>
      </c>
      <c r="F44" s="44"/>
      <c r="G44" s="42">
        <v>6</v>
      </c>
      <c r="H44" s="42"/>
      <c r="I44" s="44">
        <v>0.28599999999999998</v>
      </c>
      <c r="J44" s="45"/>
    </row>
    <row r="45" spans="2:10" ht="48" x14ac:dyDescent="0.25">
      <c r="B45" s="12" t="s">
        <v>55</v>
      </c>
      <c r="C45" s="50">
        <v>16</v>
      </c>
      <c r="D45" s="50"/>
      <c r="E45" s="46">
        <v>0.76200000000000001</v>
      </c>
      <c r="F45" s="46"/>
      <c r="G45" s="41">
        <v>5</v>
      </c>
      <c r="H45" s="41"/>
      <c r="I45" s="46">
        <v>0.23799999999999999</v>
      </c>
      <c r="J45" s="47"/>
    </row>
    <row r="46" spans="2:10" ht="24" x14ac:dyDescent="0.25">
      <c r="B46" s="11" t="s">
        <v>56</v>
      </c>
      <c r="C46" s="51">
        <v>20</v>
      </c>
      <c r="D46" s="51"/>
      <c r="E46" s="44">
        <v>0.95199999999999996</v>
      </c>
      <c r="F46" s="44"/>
      <c r="G46" s="42">
        <v>1</v>
      </c>
      <c r="H46" s="42"/>
      <c r="I46" s="44">
        <v>4.8000000000000001E-2</v>
      </c>
      <c r="J46" s="45"/>
    </row>
    <row r="47" spans="2:10" ht="24" x14ac:dyDescent="0.25">
      <c r="B47" s="21" t="s">
        <v>57</v>
      </c>
      <c r="C47" s="52">
        <v>16</v>
      </c>
      <c r="D47" s="52"/>
      <c r="E47" s="48">
        <v>0.76200000000000001</v>
      </c>
      <c r="F47" s="48"/>
      <c r="G47" s="43">
        <v>5</v>
      </c>
      <c r="H47" s="43"/>
      <c r="I47" s="48">
        <v>0.23799999999999999</v>
      </c>
      <c r="J47" s="49"/>
    </row>
    <row r="50" spans="12:18" x14ac:dyDescent="0.25">
      <c r="L50" s="2"/>
      <c r="M50" s="2"/>
      <c r="N50" s="2"/>
      <c r="O50" s="2"/>
      <c r="P50" s="2"/>
      <c r="Q50" s="2"/>
      <c r="R50" s="2"/>
    </row>
    <row r="51" spans="12:18" x14ac:dyDescent="0.25">
      <c r="L51" s="2"/>
      <c r="M51" s="3"/>
      <c r="N51" s="3"/>
      <c r="O51" s="3"/>
      <c r="P51" s="3"/>
      <c r="Q51" s="3"/>
      <c r="R51" s="3"/>
    </row>
    <row r="52" spans="12:18" x14ac:dyDescent="0.25">
      <c r="L52" s="2"/>
      <c r="M52" s="3"/>
      <c r="N52" s="3" t="s">
        <v>58</v>
      </c>
      <c r="O52" s="3" t="s">
        <v>59</v>
      </c>
      <c r="P52" s="3" t="s">
        <v>60</v>
      </c>
      <c r="Q52" s="3" t="s">
        <v>61</v>
      </c>
      <c r="R52" s="3"/>
    </row>
    <row r="53" spans="12:18" x14ac:dyDescent="0.25">
      <c r="L53" s="2"/>
      <c r="M53" s="3"/>
      <c r="N53" s="22">
        <v>8</v>
      </c>
      <c r="O53" s="22">
        <v>0</v>
      </c>
      <c r="P53" s="22">
        <v>7</v>
      </c>
      <c r="Q53" s="22">
        <v>4</v>
      </c>
      <c r="R53" s="5"/>
    </row>
    <row r="54" spans="12:18" x14ac:dyDescent="0.25">
      <c r="L54" s="2"/>
      <c r="M54" s="3"/>
      <c r="N54" s="3"/>
      <c r="O54" s="3"/>
      <c r="P54" s="3"/>
      <c r="Q54" s="3"/>
      <c r="R54" s="3"/>
    </row>
    <row r="55" spans="12:18" x14ac:dyDescent="0.25">
      <c r="L55" s="2"/>
      <c r="M55" s="2"/>
      <c r="N55" s="2"/>
      <c r="O55" s="2"/>
      <c r="P55" s="2"/>
      <c r="Q55" s="2"/>
      <c r="R55" s="2"/>
    </row>
    <row r="56" spans="12:18" x14ac:dyDescent="0.25">
      <c r="L56" s="2"/>
      <c r="M56" s="2"/>
      <c r="N56" s="2"/>
      <c r="O56" s="2"/>
      <c r="P56" s="2"/>
      <c r="Q56" s="2"/>
      <c r="R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3"/>
      <c r="T71" s="3"/>
    </row>
    <row r="72" spans="12:20" x14ac:dyDescent="0.25">
      <c r="L72" s="2"/>
      <c r="M72" s="2"/>
      <c r="N72" s="3" t="s">
        <v>62</v>
      </c>
      <c r="O72" s="3" t="s">
        <v>63</v>
      </c>
      <c r="P72" s="3" t="s">
        <v>64</v>
      </c>
      <c r="Q72" s="3" t="s">
        <v>65</v>
      </c>
      <c r="R72" s="3" t="s">
        <v>66</v>
      </c>
      <c r="S72" s="3"/>
      <c r="T72" s="3"/>
    </row>
    <row r="73" spans="12:20" x14ac:dyDescent="0.25">
      <c r="L73" s="2"/>
      <c r="M73" s="2"/>
      <c r="N73" s="3">
        <v>4</v>
      </c>
      <c r="O73" s="3">
        <v>5</v>
      </c>
      <c r="P73" s="3">
        <v>3</v>
      </c>
      <c r="Q73" s="3">
        <v>1</v>
      </c>
      <c r="R73" s="3">
        <v>1</v>
      </c>
      <c r="S73" s="3"/>
      <c r="T73" s="3"/>
    </row>
    <row r="74" spans="12:20" x14ac:dyDescent="0.25">
      <c r="L74" s="2"/>
      <c r="M74" s="2"/>
      <c r="N74" s="3"/>
      <c r="O74" s="3"/>
      <c r="P74" s="3"/>
      <c r="Q74" s="3"/>
      <c r="R74" s="3"/>
      <c r="S74" s="3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2" spans="11:20" x14ac:dyDescent="0.25">
      <c r="M92" s="3"/>
      <c r="N92" s="3"/>
      <c r="O92" s="3"/>
      <c r="P92" s="3"/>
      <c r="Q92" s="3"/>
      <c r="R92" s="3"/>
      <c r="S92" s="3"/>
      <c r="T92" s="3"/>
    </row>
    <row r="93" spans="11:20" x14ac:dyDescent="0.25">
      <c r="K93" s="2"/>
      <c r="L93" s="2"/>
      <c r="M93" s="3"/>
      <c r="N93" s="3"/>
      <c r="O93" s="3"/>
      <c r="P93" s="3"/>
      <c r="Q93" s="3"/>
      <c r="R93" s="3"/>
      <c r="S93" s="2"/>
      <c r="T93" s="3"/>
    </row>
    <row r="94" spans="11:20" x14ac:dyDescent="0.25">
      <c r="K94" s="2"/>
      <c r="L94" s="2"/>
      <c r="M94" s="3"/>
      <c r="N94" s="3" t="s">
        <v>67</v>
      </c>
      <c r="O94" s="3" t="s">
        <v>68</v>
      </c>
      <c r="P94" s="3" t="s">
        <v>69</v>
      </c>
      <c r="Q94" s="3" t="s">
        <v>70</v>
      </c>
      <c r="R94" s="3"/>
      <c r="S94" s="2"/>
      <c r="T94" s="3"/>
    </row>
    <row r="95" spans="11:20" x14ac:dyDescent="0.25">
      <c r="K95" s="2"/>
      <c r="L95" s="2"/>
      <c r="M95" s="3"/>
      <c r="N95" s="3">
        <v>5</v>
      </c>
      <c r="O95" s="3">
        <v>4</v>
      </c>
      <c r="P95" s="3">
        <v>6</v>
      </c>
      <c r="Q95" s="3">
        <v>3</v>
      </c>
      <c r="R95" s="3"/>
      <c r="S95" s="2"/>
      <c r="T95" s="3"/>
    </row>
    <row r="96" spans="11:20" x14ac:dyDescent="0.25">
      <c r="K96" s="2"/>
      <c r="L96" s="2"/>
      <c r="M96" s="3"/>
      <c r="N96" s="3"/>
      <c r="O96" s="3"/>
      <c r="P96" s="3"/>
      <c r="Q96" s="3"/>
      <c r="R96" s="3"/>
      <c r="S96" s="2"/>
      <c r="T96" s="3"/>
    </row>
    <row r="97" spans="11:19" x14ac:dyDescent="0.25">
      <c r="K97" s="2"/>
      <c r="L97" s="2"/>
      <c r="M97" s="3"/>
      <c r="N97" s="3"/>
      <c r="O97" s="3"/>
      <c r="P97" s="3"/>
      <c r="Q97" s="3"/>
      <c r="R97" s="3"/>
      <c r="S97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2012-11-27T11:36:57Z</dcterms:modified>
</cp:coreProperties>
</file>