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858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69" i="5"/>
  <c r="D70" i="5"/>
  <c r="D71" i="5"/>
  <c r="D72" i="5"/>
  <c r="D68" i="5"/>
  <c r="P47" i="5"/>
  <c r="P46" i="5"/>
  <c r="P45" i="5"/>
  <c r="O20" i="5"/>
  <c r="O19" i="5"/>
  <c r="O18" i="5"/>
  <c r="F7" i="5"/>
  <c r="F8" i="5"/>
  <c r="F9" i="5"/>
  <c r="F10" i="5"/>
  <c r="F6" i="5"/>
  <c r="D7" i="5"/>
  <c r="D8" i="5"/>
  <c r="D9" i="5"/>
  <c r="D10" i="5"/>
  <c r="D6" i="5"/>
  <c r="W47" i="4"/>
  <c r="W46" i="4"/>
  <c r="W45" i="4"/>
  <c r="W44" i="4"/>
  <c r="V10" i="4"/>
  <c r="V9" i="4"/>
  <c r="V8" i="4"/>
  <c r="V7" i="4"/>
  <c r="R79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1" i="3" l="1"/>
  <c r="R80" i="3"/>
  <c r="R78" i="3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<sst xmlns="http://schemas.openxmlformats.org/spreadsheetml/2006/main" count="124" uniqueCount="74">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</sst>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7" fillId="0" borderId="4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1" applyNumberFormat="1" applyFont="1" applyFill="1" applyBorder="1" applyAlignment="1">
      <alignment horizontal="center" vertical="center"/>
    </xf>
    <xf numFmtId="10" fontId="10" fillId="3" borderId="8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2" fillId="0" borderId="0" xfId="1" applyNumberFormat="1" applyFont="1"/>
    <xf numFmtId="0" fontId="2" fillId="0" borderId="0" xfId="0" applyNumberFormat="1" applyFont="1"/>
    <xf numFmtId="0" fontId="12" fillId="0" borderId="7" xfId="0" applyFont="1" applyBorder="1" applyAlignment="1">
      <alignment horizontal="left"/>
    </xf>
    <xf numFmtId="0" fontId="11" fillId="0" borderId="0" xfId="0" applyFont="1" applyBorder="1" applyAlignment="1"/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4" borderId="7" xfId="1" applyNumberFormat="1" applyFont="1" applyFill="1" applyBorder="1" applyAlignment="1">
      <alignment horizontal="center" vertical="center"/>
    </xf>
    <xf numFmtId="10" fontId="10" fillId="4" borderId="8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8428587104181E-3"/>
                  <c:y val="-6.1788361820626081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6.5040650406504072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0.111</c:v>
                </c:pt>
                <c:pt idx="1">
                  <c:v>0.111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075636491012094E-2"/>
                  <c:y val="-6.19970552461430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768428587104181E-3"/>
                  <c:y val="-6.2983675821010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0.222</c:v>
                </c:pt>
                <c:pt idx="1">
                  <c:v>0.111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07580002194585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07459365424753E-2"/>
                  <c:y val="-6.62357083413353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0.222</c:v>
                </c:pt>
                <c:pt idx="1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8428587104181E-3"/>
                  <c:y val="-6.21929453940208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998957163235433E-2"/>
                  <c:y val="-6.2886114845400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0.111</c:v>
                </c:pt>
                <c:pt idx="1">
                  <c:v>0.222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228442902602118E-2"/>
                  <c:y val="-6.337366365789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755769984583939E-2"/>
                  <c:y val="-6.41656744126496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29724032"/>
        <c:axId val="29750400"/>
      </c:barChart>
      <c:catAx>
        <c:axId val="29724032"/>
        <c:scaling>
          <c:orientation val="maxMin"/>
        </c:scaling>
        <c:delete val="1"/>
        <c:axPos val="l"/>
        <c:majorTickMark val="out"/>
        <c:minorTickMark val="none"/>
        <c:tickLblPos val="none"/>
        <c:crossAx val="29750400"/>
        <c:crosses val="autoZero"/>
        <c:auto val="1"/>
        <c:lblAlgn val="ctr"/>
        <c:lblOffset val="100"/>
        <c:noMultiLvlLbl val="0"/>
      </c:catAx>
      <c:valAx>
        <c:axId val="297504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724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4.5</c:v>
                </c:pt>
                <c:pt idx="1">
                  <c:v>4.25</c:v>
                </c:pt>
                <c:pt idx="2">
                  <c:v>4.75</c:v>
                </c:pt>
                <c:pt idx="3">
                  <c:v>4.666666666666667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1083520"/>
        <c:axId val="31109888"/>
      </c:barChart>
      <c:catAx>
        <c:axId val="310835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109888"/>
        <c:crosses val="autoZero"/>
        <c:auto val="1"/>
        <c:lblAlgn val="ctr"/>
        <c:lblOffset val="100"/>
        <c:noMultiLvlLbl val="0"/>
      </c:catAx>
      <c:valAx>
        <c:axId val="31109888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1083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420114729426129E-2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953039457325454E-2"/>
                  <c:y val="-5.1947272824663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0.38500000000000001</c:v>
                </c:pt>
                <c:pt idx="1">
                  <c:v>0.308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512319962774735E-3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0837423022952478E-3"/>
                  <c:y val="-4.9473556065232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7.6999999999999999E-2</c:v>
                </c:pt>
                <c:pt idx="1">
                  <c:v>7.6999999999999999E-2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11823383572898E-2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0154426680044493E-2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329690783111946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0.23100000000000001</c:v>
                </c:pt>
                <c:pt idx="1">
                  <c:v>0.23100000000000001</c:v>
                </c:pt>
                <c:pt idx="2">
                  <c:v>0.214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455304236554916E-2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1320624395634758E-2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887480823899779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0.23100000000000001</c:v>
                </c:pt>
                <c:pt idx="1">
                  <c:v>0.308</c:v>
                </c:pt>
                <c:pt idx="2">
                  <c:v>0.42899999999999999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1027402738092639E-5"/>
                  <c:y val="-4.9473556065232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1672083233363142E-3"/>
                  <c:y val="-4.9473556065232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9172319526541177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7.6999999999999999E-2</c:v>
                </c:pt>
                <c:pt idx="1">
                  <c:v>7.6999999999999999E-2</c:v>
                </c:pt>
                <c:pt idx="2">
                  <c:v>0.35699999999999998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1647232"/>
        <c:axId val="31648768"/>
      </c:barChart>
      <c:catAx>
        <c:axId val="316472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648768"/>
        <c:crosses val="autoZero"/>
        <c:auto val="1"/>
        <c:lblAlgn val="ctr"/>
        <c:lblOffset val="100"/>
        <c:noMultiLvlLbl val="0"/>
      </c:catAx>
      <c:valAx>
        <c:axId val="3164876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647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3.25</c:v>
                </c:pt>
                <c:pt idx="1">
                  <c:v>3.25</c:v>
                </c:pt>
                <c:pt idx="2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0687616"/>
        <c:axId val="30689152"/>
      </c:barChart>
      <c:catAx>
        <c:axId val="306876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689152"/>
        <c:crosses val="autoZero"/>
        <c:auto val="1"/>
        <c:lblAlgn val="ctr"/>
        <c:lblOffset val="100"/>
        <c:noMultiLvlLbl val="0"/>
      </c:catAx>
      <c:valAx>
        <c:axId val="3068915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0687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6687326755229E-4"/>
                  <c:y val="8.02935540656359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7.6999999999999999E-2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38323713680651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0.308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6392196698002369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0.38500000000000001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0057166661963219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0.23100000000000001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0549504"/>
        <c:axId val="30551040"/>
      </c:barChart>
      <c:catAx>
        <c:axId val="305495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0551040"/>
        <c:crosses val="autoZero"/>
        <c:auto val="1"/>
        <c:lblAlgn val="ctr"/>
        <c:lblOffset val="100"/>
        <c:noMultiLvlLbl val="0"/>
      </c:catAx>
      <c:valAx>
        <c:axId val="305510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05495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1211904"/>
        <c:axId val="31213440"/>
      </c:barChart>
      <c:catAx>
        <c:axId val="31211904"/>
        <c:scaling>
          <c:orientation val="minMax"/>
        </c:scaling>
        <c:delete val="1"/>
        <c:axPos val="l"/>
        <c:majorTickMark val="out"/>
        <c:minorTickMark val="none"/>
        <c:tickLblPos val="none"/>
        <c:crossAx val="31213440"/>
        <c:crosses val="autoZero"/>
        <c:auto val="1"/>
        <c:lblAlgn val="ctr"/>
        <c:lblOffset val="100"/>
        <c:noMultiLvlLbl val="0"/>
      </c:catAx>
      <c:valAx>
        <c:axId val="31213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211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4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1369088"/>
        <c:axId val="31370624"/>
      </c:barChart>
      <c:catAx>
        <c:axId val="31369088"/>
        <c:scaling>
          <c:orientation val="maxMin"/>
        </c:scaling>
        <c:delete val="1"/>
        <c:axPos val="l"/>
        <c:majorTickMark val="out"/>
        <c:minorTickMark val="none"/>
        <c:tickLblPos val="none"/>
        <c:crossAx val="31370624"/>
        <c:crosses val="autoZero"/>
        <c:auto val="1"/>
        <c:lblAlgn val="ctr"/>
        <c:lblOffset val="100"/>
        <c:noMultiLvlLbl val="0"/>
      </c:catAx>
      <c:valAx>
        <c:axId val="313706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1369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87008"/>
        <c:axId val="32988544"/>
      </c:barChart>
      <c:catAx>
        <c:axId val="32987008"/>
        <c:scaling>
          <c:orientation val="maxMin"/>
        </c:scaling>
        <c:delete val="1"/>
        <c:axPos val="l"/>
        <c:majorTickMark val="out"/>
        <c:minorTickMark val="none"/>
        <c:tickLblPos val="none"/>
        <c:crossAx val="32988544"/>
        <c:crosses val="autoZero"/>
        <c:auto val="1"/>
        <c:lblAlgn val="ctr"/>
        <c:lblOffset val="100"/>
        <c:noMultiLvlLbl val="0"/>
      </c:catAx>
      <c:valAx>
        <c:axId val="329885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987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5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24512"/>
        <c:axId val="33426048"/>
      </c:barChart>
      <c:catAx>
        <c:axId val="33424512"/>
        <c:scaling>
          <c:orientation val="maxMin"/>
        </c:scaling>
        <c:delete val="1"/>
        <c:axPos val="l"/>
        <c:majorTickMark val="out"/>
        <c:minorTickMark val="none"/>
        <c:tickLblPos val="none"/>
        <c:crossAx val="33426048"/>
        <c:crosses val="autoZero"/>
        <c:auto val="1"/>
        <c:lblAlgn val="ctr"/>
        <c:lblOffset val="100"/>
        <c:noMultiLvlLbl val="0"/>
      </c:catAx>
      <c:valAx>
        <c:axId val="3342604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424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4</c:v>
                </c:pt>
                <c:pt idx="3">
                  <c:v>0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73664"/>
        <c:axId val="33475200"/>
      </c:barChart>
      <c:catAx>
        <c:axId val="33473664"/>
        <c:scaling>
          <c:orientation val="maxMin"/>
        </c:scaling>
        <c:delete val="1"/>
        <c:axPos val="l"/>
        <c:majorTickMark val="out"/>
        <c:minorTickMark val="none"/>
        <c:tickLblPos val="none"/>
        <c:crossAx val="33475200"/>
        <c:crosses val="autoZero"/>
        <c:auto val="1"/>
        <c:lblAlgn val="ctr"/>
        <c:lblOffset val="100"/>
        <c:noMultiLvlLbl val="0"/>
      </c:catAx>
      <c:valAx>
        <c:axId val="334752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473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96096"/>
        <c:axId val="33797632"/>
      </c:barChart>
      <c:catAx>
        <c:axId val="33796096"/>
        <c:scaling>
          <c:orientation val="maxMin"/>
        </c:scaling>
        <c:delete val="1"/>
        <c:axPos val="l"/>
        <c:majorTickMark val="out"/>
        <c:minorTickMark val="none"/>
        <c:tickLblPos val="none"/>
        <c:crossAx val="33797632"/>
        <c:crosses val="autoZero"/>
        <c:auto val="1"/>
        <c:lblAlgn val="ctr"/>
        <c:lblOffset val="100"/>
        <c:noMultiLvlLbl val="0"/>
      </c:catAx>
      <c:valAx>
        <c:axId val="3379763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796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4.333333333333333</c:v>
                </c:pt>
                <c:pt idx="1">
                  <c:v>4.333333333333333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0301568"/>
        <c:axId val="30315648"/>
      </c:barChart>
      <c:catAx>
        <c:axId val="30301568"/>
        <c:scaling>
          <c:orientation val="maxMin"/>
        </c:scaling>
        <c:delete val="1"/>
        <c:axPos val="l"/>
        <c:majorTickMark val="out"/>
        <c:minorTickMark val="none"/>
        <c:tickLblPos val="none"/>
        <c:crossAx val="30315648"/>
        <c:crosses val="autoZero"/>
        <c:auto val="1"/>
        <c:lblAlgn val="ctr"/>
        <c:lblOffset val="100"/>
        <c:noMultiLvlLbl val="0"/>
      </c:catAx>
      <c:valAx>
        <c:axId val="30315648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0301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5</c:v>
                </c:pt>
                <c:pt idx="1">
                  <c:v>2</c:v>
                </c:pt>
                <c:pt idx="2">
                  <c:v>9</c:v>
                </c:pt>
                <c:pt idx="3">
                  <c:v>6</c:v>
                </c:pt>
                <c:pt idx="4">
                  <c:v>4</c:v>
                </c:pt>
                <c:pt idx="5">
                  <c:v>6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6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0088192"/>
        <c:axId val="30102272"/>
      </c:barChart>
      <c:catAx>
        <c:axId val="300881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102272"/>
        <c:crosses val="autoZero"/>
        <c:auto val="1"/>
        <c:lblAlgn val="ctr"/>
        <c:lblOffset val="100"/>
        <c:noMultiLvlLbl val="0"/>
      </c:catAx>
      <c:valAx>
        <c:axId val="30102272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0088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238"/>
          <c:y val="9.3768565191898662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7.5860217472815974E-2"/>
                  <c:y val="-4.81484213871557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0.35699999999999998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619047619047619E-2"/>
                  <c:y val="-4.5688527168484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0.214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095238095238099E-2"/>
                  <c:y val="-4.8798407442958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142857142857144E-2"/>
                  <c:y val="-4.5574622533822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142857142857144E-2"/>
                  <c:y val="-4.76119346114433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0.214</c:v>
                </c:pt>
                <c:pt idx="1">
                  <c:v>0.14299999999999999</c:v>
                </c:pt>
                <c:pt idx="2">
                  <c:v>0.154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04731908511436E-2"/>
                  <c:y val="-5.08365302297225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5238095238095E-3"/>
                  <c:y val="-4.76127453205868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952380952381021E-2"/>
                  <c:y val="-4.82627313763895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0.14299999999999999</c:v>
                </c:pt>
                <c:pt idx="1">
                  <c:v>7.0999999999999994E-2</c:v>
                </c:pt>
                <c:pt idx="2">
                  <c:v>0.154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809523809523809"/>
                  <c:y val="-4.89131227867640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19047619047619E-2"/>
                  <c:y val="-4.82627313763895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7053738282714662"/>
                  <c:y val="-4.868470548558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0.64300000000000002</c:v>
                </c:pt>
                <c:pt idx="1">
                  <c:v>0.214</c:v>
                </c:pt>
                <c:pt idx="2">
                  <c:v>0.69199999999999995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0236672"/>
        <c:axId val="30238208"/>
      </c:barChart>
      <c:catAx>
        <c:axId val="302366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238208"/>
        <c:crosses val="autoZero"/>
        <c:auto val="1"/>
        <c:lblAlgn val="ctr"/>
        <c:lblOffset val="100"/>
        <c:noMultiLvlLbl val="0"/>
      </c:catAx>
      <c:valAx>
        <c:axId val="3023820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2366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5</c:v>
                </c:pt>
                <c:pt idx="1">
                  <c:v>4.5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0883840"/>
        <c:axId val="30885376"/>
      </c:barChart>
      <c:catAx>
        <c:axId val="308838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885376"/>
        <c:crosses val="autoZero"/>
        <c:auto val="1"/>
        <c:lblAlgn val="ctr"/>
        <c:lblOffset val="100"/>
        <c:noMultiLvlLbl val="0"/>
      </c:catAx>
      <c:valAx>
        <c:axId val="30885376"/>
        <c:scaling>
          <c:orientation val="minMax"/>
          <c:min val="3"/>
        </c:scaling>
        <c:delete val="1"/>
        <c:axPos val="t"/>
        <c:numFmt formatCode="0.00" sourceLinked="1"/>
        <c:majorTickMark val="out"/>
        <c:minorTickMark val="none"/>
        <c:tickLblPos val="nextTo"/>
        <c:crossAx val="30883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48"/>
          <c:y val="5.6276704314150681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1.8297500046536738E-2"/>
                  <c:y val="-4.38218482986546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605529805228306E-2"/>
                  <c:y val="-4.56247892972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</c:v>
                </c:pt>
                <c:pt idx="1">
                  <c:v>0.154</c:v>
                </c:pt>
                <c:pt idx="2">
                  <c:v>0.154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823402393849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2569324224542856E-2"/>
                  <c:y val="-4.5624955943014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521037707166037"/>
                  <c:y val="-4.5624456005589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596030106166385E-3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913683661882749E-2"/>
                  <c:y val="-4.69796197175986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0.14299999999999999</c:v>
                </c:pt>
                <c:pt idx="1">
                  <c:v>0.38500000000000001</c:v>
                </c:pt>
                <c:pt idx="2">
                  <c:v>0.46200000000000002</c:v>
                </c:pt>
                <c:pt idx="3">
                  <c:v>7.6999999999999999E-2</c:v>
                </c:pt>
                <c:pt idx="4">
                  <c:v>0.14299999999999999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6484677004026978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172074235401426E-2"/>
                  <c:y val="-4.3822014944462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4974342746163824E-3"/>
                  <c:y val="-4.3508720825110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190465553507939"/>
                  <c:y val="-4.3508720825110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3958787066510309E-2"/>
                  <c:y val="-4.4580919954852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0.42899999999999999</c:v>
                </c:pt>
                <c:pt idx="1">
                  <c:v>0.23100000000000001</c:v>
                </c:pt>
                <c:pt idx="2">
                  <c:v>7.6999999999999999E-2</c:v>
                </c:pt>
                <c:pt idx="3">
                  <c:v>0.46200000000000002</c:v>
                </c:pt>
                <c:pt idx="4">
                  <c:v>0.35699999999999998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793860873773879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976632353579915E-2"/>
                  <c:y val="-4.5624955943014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272463282515221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440336801871397"/>
                  <c:y val="-4.3508720825110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1455358860284308"/>
                  <c:y val="-4.4580919954852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0.42899999999999999</c:v>
                </c:pt>
                <c:pt idx="1">
                  <c:v>0.23100000000000001</c:v>
                </c:pt>
                <c:pt idx="2">
                  <c:v>0.308</c:v>
                </c:pt>
                <c:pt idx="3">
                  <c:v>0.46200000000000002</c:v>
                </c:pt>
                <c:pt idx="4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033216"/>
        <c:axId val="31034752"/>
      </c:barChart>
      <c:catAx>
        <c:axId val="310332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034752"/>
        <c:crosses val="autoZero"/>
        <c:auto val="1"/>
        <c:lblAlgn val="ctr"/>
        <c:lblOffset val="100"/>
        <c:noMultiLvlLbl val="0"/>
      </c:catAx>
      <c:valAx>
        <c:axId val="310347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033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4.75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66592"/>
        <c:axId val="30768128"/>
      </c:barChart>
      <c:catAx>
        <c:axId val="307665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768128"/>
        <c:crosses val="autoZero"/>
        <c:auto val="1"/>
        <c:lblAlgn val="ctr"/>
        <c:lblOffset val="100"/>
        <c:noMultiLvlLbl val="0"/>
      </c:catAx>
      <c:valAx>
        <c:axId val="3076812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0766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0.21428571428571427</c:v>
                </c:pt>
                <c:pt idx="1">
                  <c:v>0.28599999999999998</c:v>
                </c:pt>
                <c:pt idx="2">
                  <c:v>0.28599999999999998</c:v>
                </c:pt>
                <c:pt idx="3">
                  <c:v>0.214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0.2857142857142857</c:v>
                </c:pt>
                <c:pt idx="1">
                  <c:v>0.14299999999999999</c:v>
                </c:pt>
                <c:pt idx="2">
                  <c:v>0.35699999999999998</c:v>
                </c:pt>
                <c:pt idx="3">
                  <c:v>0.214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7.1428571428571425E-2</c:v>
                </c:pt>
                <c:pt idx="1">
                  <c:v>0.214</c:v>
                </c:pt>
                <c:pt idx="2">
                  <c:v>0.14299999999999999</c:v>
                </c:pt>
                <c:pt idx="3">
                  <c:v>0.5</c:v>
                </c:pt>
                <c:pt idx="4">
                  <c:v>8.3000000000000004E-2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0.42857142857142855</c:v>
                </c:pt>
                <c:pt idx="1">
                  <c:v>0.28599999999999998</c:v>
                </c:pt>
                <c:pt idx="2">
                  <c:v>0.214</c:v>
                </c:pt>
                <c:pt idx="3">
                  <c:v>7.0999999999999994E-2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numFmt formatCode="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7.0999999999999994E-2</c:v>
                </c:pt>
                <c:pt idx="2">
                  <c:v>0</c:v>
                </c:pt>
                <c:pt idx="3">
                  <c:v>0</c:v>
                </c:pt>
                <c:pt idx="4">
                  <c:v>0.91700000000000004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836608"/>
        <c:axId val="30838144"/>
      </c:barChart>
      <c:catAx>
        <c:axId val="308366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0838144"/>
        <c:crosses val="autoZero"/>
        <c:auto val="1"/>
        <c:lblAlgn val="ctr"/>
        <c:lblOffset val="100"/>
        <c:noMultiLvlLbl val="0"/>
      </c:catAx>
      <c:valAx>
        <c:axId val="308381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836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5.2631571676810098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045446464228973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7.6999999999999999E-2</c:v>
                </c:pt>
                <c:pt idx="3">
                  <c:v>0.111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592482167083552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9.1768187350713178E-3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1376560108224874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0.14299999999999999</c:v>
                </c:pt>
                <c:pt idx="1">
                  <c:v>0</c:v>
                </c:pt>
                <c:pt idx="2">
                  <c:v>7.6999999999999999E-2</c:v>
                </c:pt>
                <c:pt idx="3">
                  <c:v>0.33300000000000002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7449359379837083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184826193559095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291335227056881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5389135876621647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0.35699999999999998</c:v>
                </c:pt>
                <c:pt idx="1">
                  <c:v>0.214</c:v>
                </c:pt>
                <c:pt idx="2">
                  <c:v>0.154</c:v>
                </c:pt>
                <c:pt idx="3">
                  <c:v>0.222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53708764510462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814609225775764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7840710341109222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47091981338309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0.14299999999999999</c:v>
                </c:pt>
                <c:pt idx="1">
                  <c:v>0.214</c:v>
                </c:pt>
                <c:pt idx="2">
                  <c:v>0.38500000000000001</c:v>
                </c:pt>
                <c:pt idx="3">
                  <c:v>0.111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7044469257567453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5267300004517184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804245226654764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3559601663268305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0.35699999999999998</c:v>
                </c:pt>
                <c:pt idx="1">
                  <c:v>0.57099999999999995</c:v>
                </c:pt>
                <c:pt idx="2">
                  <c:v>0.308</c:v>
                </c:pt>
                <c:pt idx="3">
                  <c:v>0.222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1449472"/>
        <c:axId val="31451008"/>
      </c:barChart>
      <c:catAx>
        <c:axId val="314494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451008"/>
        <c:crosses val="autoZero"/>
        <c:auto val="1"/>
        <c:lblAlgn val="ctr"/>
        <c:lblOffset val="100"/>
        <c:noMultiLvlLbl val="0"/>
      </c:catAx>
      <c:valAx>
        <c:axId val="3145100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4494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4,4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E81" sqref="E81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19" ht="29.25" customHeight="1" x14ac:dyDescent="0.35">
      <c r="A2" s="32" t="s">
        <v>71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5"/>
    </row>
    <row r="4" spans="1:19" x14ac:dyDescent="0.25">
      <c r="L4" s="2"/>
      <c r="M4" s="2"/>
      <c r="N4" s="2"/>
      <c r="O4" s="2"/>
      <c r="P4" s="2"/>
      <c r="Q4" s="2"/>
      <c r="R4" s="2"/>
      <c r="S4" s="2"/>
    </row>
    <row r="5" spans="1:19" x14ac:dyDescent="0.25">
      <c r="K5" s="2"/>
      <c r="L5" s="2"/>
      <c r="M5" s="2"/>
      <c r="N5" s="2"/>
      <c r="O5" s="2"/>
      <c r="P5" s="2"/>
      <c r="Q5" s="2"/>
      <c r="R5" s="2"/>
      <c r="S5" s="2"/>
    </row>
    <row r="6" spans="1:19" x14ac:dyDescent="0.25">
      <c r="K6" s="2"/>
      <c r="L6" s="3"/>
      <c r="M6" s="3"/>
      <c r="N6" s="3"/>
      <c r="O6" s="3"/>
      <c r="P6" s="3"/>
      <c r="Q6" s="3"/>
      <c r="R6" s="3"/>
      <c r="S6" s="3"/>
    </row>
    <row r="7" spans="1:19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</row>
    <row r="8" spans="1:19" x14ac:dyDescent="0.25">
      <c r="K8" s="2"/>
      <c r="L8" s="4" t="s">
        <v>42</v>
      </c>
      <c r="M8" s="5">
        <v>0.111</v>
      </c>
      <c r="N8" s="5">
        <v>0.222</v>
      </c>
      <c r="O8" s="5">
        <v>0.222</v>
      </c>
      <c r="P8" s="5">
        <v>0.111</v>
      </c>
      <c r="Q8" s="5">
        <v>0.33300000000000002</v>
      </c>
      <c r="R8" s="6">
        <f>(1*1+2*2+2*3+1*4+3*5)/9</f>
        <v>3.3333333333333335</v>
      </c>
      <c r="S8" s="3"/>
    </row>
    <row r="9" spans="1:19" x14ac:dyDescent="0.25">
      <c r="K9" s="2"/>
      <c r="L9" s="3" t="s">
        <v>0</v>
      </c>
      <c r="M9" s="5">
        <v>0.111</v>
      </c>
      <c r="N9" s="5">
        <v>0.111</v>
      </c>
      <c r="O9" s="5">
        <v>0.33300000000000002</v>
      </c>
      <c r="P9" s="5">
        <v>0.222</v>
      </c>
      <c r="Q9" s="5">
        <v>0.222</v>
      </c>
      <c r="R9" s="6">
        <f>(1*1+1*2+3*3+2*4+2*5)/9</f>
        <v>3.3333333333333335</v>
      </c>
      <c r="S9" s="3"/>
    </row>
    <row r="10" spans="1:19" x14ac:dyDescent="0.25">
      <c r="K10" s="2"/>
      <c r="L10" s="3"/>
      <c r="M10" s="3"/>
      <c r="N10" s="3"/>
      <c r="O10" s="3"/>
      <c r="P10" s="3"/>
      <c r="Q10" s="3"/>
      <c r="R10" s="3"/>
      <c r="S10" s="3"/>
    </row>
    <row r="11" spans="1:19" x14ac:dyDescent="0.25"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19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2:21" x14ac:dyDescent="0.25">
      <c r="O18" s="1"/>
    </row>
    <row r="27" spans="12:21" x14ac:dyDescent="0.25"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2:21" x14ac:dyDescent="0.25"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2:21" x14ac:dyDescent="0.25"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2:21" x14ac:dyDescent="0.25">
      <c r="L30" s="3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  <c r="U30" s="3"/>
    </row>
    <row r="31" spans="12:21" x14ac:dyDescent="0.25">
      <c r="L31" s="3"/>
      <c r="M31" s="4" t="s">
        <v>6</v>
      </c>
      <c r="N31" s="5">
        <v>0</v>
      </c>
      <c r="O31" s="5">
        <v>0</v>
      </c>
      <c r="P31" s="5">
        <v>0.33300000000000002</v>
      </c>
      <c r="Q31" s="5">
        <v>0</v>
      </c>
      <c r="R31" s="5">
        <v>0.66700000000000004</v>
      </c>
      <c r="S31" s="6">
        <f>(0*1+0*2+1*3+0*4+2*5)/3</f>
        <v>4.333333333333333</v>
      </c>
      <c r="T31" s="3"/>
      <c r="U31" s="3"/>
    </row>
    <row r="32" spans="12:21" x14ac:dyDescent="0.25">
      <c r="L32" s="3"/>
      <c r="M32" s="3" t="s">
        <v>0</v>
      </c>
      <c r="N32" s="5">
        <v>0</v>
      </c>
      <c r="O32" s="5">
        <v>0</v>
      </c>
      <c r="P32" s="5">
        <v>0.33300000000000002</v>
      </c>
      <c r="Q32" s="5">
        <v>0</v>
      </c>
      <c r="R32" s="5">
        <v>0.66700000000000004</v>
      </c>
      <c r="S32" s="6">
        <f>(0*1+0*2+1*3+0*4+2*5)/3</f>
        <v>4.333333333333333</v>
      </c>
      <c r="T32" s="3"/>
      <c r="U32" s="3"/>
    </row>
    <row r="33" spans="12:21" x14ac:dyDescent="0.25"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2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2:21" x14ac:dyDescent="0.25">
      <c r="L35" s="2"/>
      <c r="M35" s="2"/>
      <c r="N35" s="2"/>
      <c r="O35" s="2"/>
      <c r="P35" s="2"/>
      <c r="Q35" s="2"/>
      <c r="R35" s="2"/>
      <c r="S35" s="2"/>
      <c r="T35" s="2"/>
    </row>
    <row r="36" spans="12:21" x14ac:dyDescent="0.25">
      <c r="L36" s="2"/>
      <c r="M36" s="2"/>
      <c r="N36" s="2"/>
      <c r="O36" s="2"/>
      <c r="P36" s="2"/>
      <c r="Q36" s="2"/>
      <c r="R36" s="2"/>
      <c r="S36" s="2"/>
      <c r="T36" s="2"/>
    </row>
    <row r="42" spans="12:21" x14ac:dyDescent="0.25">
      <c r="M42" s="2"/>
      <c r="N42" s="2"/>
      <c r="O42" s="2"/>
      <c r="P42" s="2"/>
      <c r="Q42" s="2"/>
      <c r="R42" s="2"/>
      <c r="S42" s="2"/>
    </row>
    <row r="43" spans="12:21" x14ac:dyDescent="0.25">
      <c r="M43" s="2"/>
      <c r="N43" s="2"/>
      <c r="O43" s="2"/>
      <c r="P43" s="2"/>
      <c r="Q43" s="2"/>
      <c r="R43" s="2"/>
      <c r="S43" s="2"/>
    </row>
    <row r="44" spans="12:21" x14ac:dyDescent="0.25">
      <c r="M44" s="2"/>
      <c r="N44" s="2"/>
      <c r="O44" s="2"/>
      <c r="P44" s="2"/>
      <c r="Q44" s="2"/>
      <c r="R44" s="2"/>
      <c r="S44" s="2"/>
    </row>
    <row r="45" spans="12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2:21" x14ac:dyDescent="0.25">
      <c r="M46" s="2"/>
      <c r="N46" s="3">
        <v>1</v>
      </c>
      <c r="O46" s="7">
        <v>5</v>
      </c>
      <c r="P46" s="7">
        <v>1</v>
      </c>
      <c r="Q46" s="3"/>
      <c r="R46" s="3"/>
      <c r="S46" s="2"/>
    </row>
    <row r="47" spans="12:21" x14ac:dyDescent="0.25">
      <c r="M47" s="2"/>
      <c r="N47" s="3">
        <v>2</v>
      </c>
      <c r="O47" s="7">
        <v>2</v>
      </c>
      <c r="P47" s="7">
        <v>6</v>
      </c>
      <c r="Q47" s="3"/>
      <c r="R47" s="3"/>
      <c r="S47" s="2"/>
    </row>
    <row r="48" spans="12:21" x14ac:dyDescent="0.25">
      <c r="M48" s="2"/>
      <c r="N48" s="3">
        <v>3</v>
      </c>
      <c r="O48" s="7">
        <v>9</v>
      </c>
      <c r="P48" s="7">
        <v>0</v>
      </c>
      <c r="Q48" s="3"/>
      <c r="R48" s="3"/>
      <c r="S48" s="2"/>
    </row>
    <row r="49" spans="13:19" x14ac:dyDescent="0.25">
      <c r="M49" s="2"/>
      <c r="N49" s="3">
        <v>4</v>
      </c>
      <c r="O49" s="7">
        <v>6</v>
      </c>
      <c r="P49" s="7">
        <v>1</v>
      </c>
      <c r="Q49" s="3"/>
      <c r="R49" s="3"/>
      <c r="S49" s="2"/>
    </row>
    <row r="50" spans="13:19" x14ac:dyDescent="0.25">
      <c r="M50" s="2"/>
      <c r="N50" s="3">
        <v>5</v>
      </c>
      <c r="O50" s="7">
        <v>4</v>
      </c>
      <c r="P50" s="7">
        <v>1</v>
      </c>
      <c r="Q50" s="3"/>
      <c r="R50" s="3"/>
      <c r="S50" s="2"/>
    </row>
    <row r="51" spans="13:19" x14ac:dyDescent="0.25">
      <c r="M51" s="2"/>
      <c r="N51" s="3">
        <v>6</v>
      </c>
      <c r="O51" s="7">
        <v>6</v>
      </c>
      <c r="P51" s="7">
        <v>3</v>
      </c>
      <c r="Q51" s="3"/>
      <c r="R51" s="3"/>
      <c r="S51" s="2"/>
    </row>
    <row r="52" spans="13:19" x14ac:dyDescent="0.25">
      <c r="M52" s="2"/>
      <c r="N52" s="3">
        <v>7</v>
      </c>
      <c r="O52" s="7">
        <v>6</v>
      </c>
      <c r="P52" s="7">
        <v>2</v>
      </c>
      <c r="Q52" s="3"/>
      <c r="R52" s="3"/>
      <c r="S52" s="2"/>
    </row>
    <row r="53" spans="13:19" x14ac:dyDescent="0.25">
      <c r="M53" s="2"/>
      <c r="N53" s="3">
        <v>8</v>
      </c>
      <c r="O53" s="7">
        <v>7</v>
      </c>
      <c r="P53" s="7">
        <v>1</v>
      </c>
      <c r="Q53" s="3"/>
      <c r="R53" s="3"/>
      <c r="S53" s="2"/>
    </row>
    <row r="54" spans="13:19" x14ac:dyDescent="0.25">
      <c r="M54" s="2"/>
      <c r="N54" s="3">
        <v>9</v>
      </c>
      <c r="O54" s="7">
        <v>7</v>
      </c>
      <c r="P54" s="7">
        <v>0</v>
      </c>
      <c r="Q54" s="3"/>
      <c r="R54" s="3"/>
      <c r="S54" s="2"/>
    </row>
    <row r="55" spans="13:19" x14ac:dyDescent="0.25">
      <c r="M55" s="2"/>
      <c r="N55" s="3"/>
      <c r="O55" s="3"/>
      <c r="P55" s="3"/>
      <c r="Q55" s="3"/>
      <c r="R55" s="3"/>
      <c r="S55" s="2"/>
    </row>
    <row r="56" spans="13:19" x14ac:dyDescent="0.25">
      <c r="M56" s="2"/>
      <c r="N56" s="3"/>
      <c r="O56" s="3"/>
      <c r="P56" s="3"/>
      <c r="Q56" s="3"/>
      <c r="R56" s="3"/>
      <c r="S56" s="2"/>
    </row>
    <row r="57" spans="13:19" x14ac:dyDescent="0.25">
      <c r="M57" s="2"/>
      <c r="N57" s="3"/>
      <c r="O57" s="3"/>
      <c r="P57" s="3"/>
      <c r="Q57" s="3"/>
      <c r="R57" s="3"/>
      <c r="S57" s="2"/>
    </row>
    <row r="58" spans="13:19" x14ac:dyDescent="0.25">
      <c r="M58" s="2"/>
      <c r="N58" s="3"/>
      <c r="O58" s="3"/>
      <c r="P58" s="3"/>
      <c r="Q58" s="3"/>
      <c r="R58" s="3"/>
      <c r="S58" s="2"/>
    </row>
    <row r="59" spans="13:19" x14ac:dyDescent="0.25">
      <c r="M59" s="2"/>
      <c r="N59" s="3"/>
      <c r="O59" s="3"/>
      <c r="P59" s="3"/>
      <c r="Q59" s="3"/>
      <c r="R59" s="3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U48" sqref="U48"/>
    </sheetView>
  </sheetViews>
  <sheetFormatPr defaultRowHeight="15" x14ac:dyDescent="0.25"/>
  <sheetData>
    <row r="2" spans="1:21" ht="27.75" customHeight="1" x14ac:dyDescent="0.35">
      <c r="A2" s="32" t="s">
        <v>72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4"/>
    </row>
    <row r="5" spans="1:21" x14ac:dyDescent="0.25">
      <c r="M5" s="2"/>
      <c r="N5" s="2"/>
      <c r="O5" s="2"/>
      <c r="P5" s="2"/>
      <c r="Q5" s="2"/>
      <c r="R5" s="2"/>
      <c r="S5" s="2"/>
      <c r="T5" s="2"/>
      <c r="U5" s="2"/>
    </row>
    <row r="6" spans="1:21" x14ac:dyDescent="0.25">
      <c r="M6" s="2"/>
      <c r="N6" s="2"/>
      <c r="O6" s="2"/>
      <c r="P6" s="2"/>
      <c r="Q6" s="2"/>
      <c r="R6" s="2"/>
      <c r="S6" s="2"/>
      <c r="T6" s="2"/>
      <c r="U6" s="2"/>
    </row>
    <row r="7" spans="1:21" x14ac:dyDescent="0.25">
      <c r="M7" s="2"/>
      <c r="N7" s="2"/>
      <c r="O7" s="2"/>
      <c r="P7" s="2"/>
      <c r="Q7" s="2"/>
      <c r="R7" s="2"/>
      <c r="S7" s="2"/>
      <c r="T7" s="2"/>
      <c r="U7" s="2"/>
    </row>
    <row r="8" spans="1:21" x14ac:dyDescent="0.25">
      <c r="M8" s="2"/>
      <c r="N8" s="2"/>
      <c r="O8" s="2"/>
      <c r="P8" s="2"/>
      <c r="Q8" s="2"/>
      <c r="R8" s="2"/>
      <c r="S8" s="2"/>
      <c r="T8" s="2"/>
      <c r="U8" s="2"/>
    </row>
    <row r="9" spans="1:21" x14ac:dyDescent="0.25"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M10" s="2"/>
      <c r="N10" s="3"/>
      <c r="O10" s="3"/>
      <c r="P10" s="3"/>
      <c r="Q10" s="3"/>
      <c r="R10" s="3"/>
      <c r="S10" s="3"/>
      <c r="T10" s="3"/>
      <c r="U10" s="2"/>
    </row>
    <row r="11" spans="1:21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</row>
    <row r="12" spans="1:21" x14ac:dyDescent="0.25">
      <c r="M12" s="2"/>
      <c r="N12" s="4">
        <v>1</v>
      </c>
      <c r="O12" s="5">
        <v>0</v>
      </c>
      <c r="P12" s="5">
        <v>0</v>
      </c>
      <c r="Q12" s="5">
        <v>0.214</v>
      </c>
      <c r="R12" s="5">
        <v>0.14299999999999999</v>
      </c>
      <c r="S12" s="5">
        <v>0.64300000000000002</v>
      </c>
      <c r="T12" s="6">
        <f>(0*1+0*2+3*3+2*4+9*5)/14</f>
        <v>4.4285714285714288</v>
      </c>
      <c r="U12" s="2"/>
    </row>
    <row r="13" spans="1:21" x14ac:dyDescent="0.25">
      <c r="M13" s="2"/>
      <c r="N13" s="3">
        <v>2</v>
      </c>
      <c r="O13" s="5">
        <v>0.35699999999999998</v>
      </c>
      <c r="P13" s="5">
        <v>0.214</v>
      </c>
      <c r="Q13" s="5">
        <v>0.14299999999999999</v>
      </c>
      <c r="R13" s="5">
        <v>7.0999999999999994E-2</v>
      </c>
      <c r="S13" s="5">
        <v>0.214</v>
      </c>
      <c r="T13" s="6">
        <f>(5*1+3*2+2*3+1*4+3*5)/14</f>
        <v>2.5714285714285716</v>
      </c>
      <c r="U13" s="2"/>
    </row>
    <row r="14" spans="1:21" x14ac:dyDescent="0.25">
      <c r="M14" s="2"/>
      <c r="N14" s="3">
        <v>3</v>
      </c>
      <c r="O14" s="5">
        <v>0</v>
      </c>
      <c r="P14" s="5">
        <v>0</v>
      </c>
      <c r="Q14" s="5">
        <v>0.154</v>
      </c>
      <c r="R14" s="5">
        <v>0.154</v>
      </c>
      <c r="S14" s="5">
        <v>0.69199999999999995</v>
      </c>
      <c r="T14" s="6">
        <f>(0*1+0*2+2*3+2*4+9*5)/13</f>
        <v>4.5384615384615383</v>
      </c>
      <c r="U14" s="2"/>
    </row>
    <row r="15" spans="1:21" x14ac:dyDescent="0.25">
      <c r="M15" s="2"/>
      <c r="N15" s="3"/>
      <c r="O15" s="3"/>
      <c r="P15" s="3"/>
      <c r="Q15" s="3"/>
      <c r="R15" s="3"/>
      <c r="S15" s="3"/>
      <c r="T15" s="3"/>
      <c r="U15" s="2"/>
    </row>
    <row r="16" spans="1:21" x14ac:dyDescent="0.25">
      <c r="M16" s="2"/>
      <c r="N16" s="3"/>
      <c r="O16" s="3"/>
      <c r="P16" s="3"/>
      <c r="Q16" s="3"/>
      <c r="R16" s="3"/>
      <c r="S16" s="3"/>
      <c r="T16" s="3"/>
      <c r="U16" s="2"/>
    </row>
    <row r="17" spans="13:21" x14ac:dyDescent="0.25">
      <c r="M17" s="2"/>
      <c r="N17" s="2"/>
      <c r="O17" s="2"/>
      <c r="P17" s="2"/>
      <c r="Q17" s="2"/>
      <c r="R17" s="2"/>
      <c r="S17" s="2"/>
      <c r="T17" s="2"/>
      <c r="U17" s="2"/>
    </row>
    <row r="18" spans="13:21" x14ac:dyDescent="0.25">
      <c r="M18" s="2"/>
      <c r="N18" s="2"/>
      <c r="O18" s="2"/>
      <c r="P18" s="2"/>
      <c r="Q18" s="2"/>
      <c r="R18" s="2"/>
      <c r="S18" s="2"/>
      <c r="T18" s="2"/>
      <c r="U18" s="2"/>
    </row>
    <row r="19" spans="13:21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3"/>
      <c r="P39" s="3"/>
      <c r="Q39" s="3"/>
      <c r="R39" s="3"/>
      <c r="S39" s="3"/>
      <c r="T39" s="3"/>
      <c r="U39" s="3"/>
      <c r="V39" s="3"/>
      <c r="W39" s="3"/>
    </row>
    <row r="40" spans="13:23" x14ac:dyDescent="0.25">
      <c r="M40" s="2"/>
      <c r="N40" s="2"/>
      <c r="O40" s="3"/>
      <c r="P40" s="3"/>
      <c r="Q40" s="3"/>
      <c r="R40" s="3"/>
      <c r="S40" s="3"/>
      <c r="T40" s="3"/>
      <c r="U40" s="3"/>
      <c r="V40" s="3"/>
      <c r="W40" s="3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3"/>
    </row>
    <row r="42" spans="13:23" x14ac:dyDescent="0.25">
      <c r="M42" s="2"/>
      <c r="N42" s="2"/>
      <c r="O42" s="4">
        <v>1</v>
      </c>
      <c r="P42" s="5">
        <v>0</v>
      </c>
      <c r="Q42" s="5">
        <v>0</v>
      </c>
      <c r="R42" s="5">
        <v>0</v>
      </c>
      <c r="S42" s="5">
        <v>0</v>
      </c>
      <c r="T42" s="5">
        <v>1</v>
      </c>
      <c r="U42" s="6">
        <f>(0*1+0*2+0*3+0*4+4*5)/4</f>
        <v>5</v>
      </c>
      <c r="V42" s="3"/>
      <c r="W42" s="3"/>
    </row>
    <row r="43" spans="13:23" x14ac:dyDescent="0.25">
      <c r="M43" s="2"/>
      <c r="N43" s="2"/>
      <c r="O43" s="3">
        <v>2</v>
      </c>
      <c r="P43" s="5">
        <v>0</v>
      </c>
      <c r="Q43" s="5">
        <v>0</v>
      </c>
      <c r="R43" s="5">
        <v>0.25</v>
      </c>
      <c r="S43" s="5">
        <v>0</v>
      </c>
      <c r="T43" s="5">
        <v>0.75</v>
      </c>
      <c r="U43" s="6">
        <f>(0*1+0*2+1*3+0*4+3*5)/4</f>
        <v>4.5</v>
      </c>
      <c r="V43" s="3"/>
      <c r="W43" s="3"/>
    </row>
    <row r="44" spans="13:23" x14ac:dyDescent="0.25">
      <c r="M44" s="2"/>
      <c r="N44" s="2"/>
      <c r="O44" s="3">
        <v>3</v>
      </c>
      <c r="P44" s="5">
        <v>0</v>
      </c>
      <c r="Q44" s="5">
        <v>0</v>
      </c>
      <c r="R44" s="5">
        <v>0</v>
      </c>
      <c r="S44" s="5">
        <v>0</v>
      </c>
      <c r="T44" s="5">
        <v>1</v>
      </c>
      <c r="U44" s="6">
        <f>(0*1+0*2+0*3+0*4+4*5)/4</f>
        <v>5</v>
      </c>
      <c r="V44" s="3"/>
      <c r="W44" s="3"/>
    </row>
    <row r="45" spans="13:23" x14ac:dyDescent="0.25">
      <c r="M45" s="2"/>
      <c r="N45" s="2"/>
      <c r="O45" s="3"/>
      <c r="P45" s="3"/>
      <c r="Q45" s="3"/>
      <c r="R45" s="3"/>
      <c r="S45" s="3"/>
      <c r="T45" s="3"/>
      <c r="U45" s="3"/>
      <c r="V45" s="3"/>
      <c r="W45" s="3"/>
    </row>
    <row r="46" spans="13:23" x14ac:dyDescent="0.25">
      <c r="M46" s="2"/>
      <c r="N46" s="2"/>
      <c r="O46" s="3"/>
      <c r="P46" s="3"/>
      <c r="Q46" s="3"/>
      <c r="R46" s="3"/>
      <c r="S46" s="3"/>
      <c r="T46" s="3"/>
      <c r="U46" s="3"/>
      <c r="V46" s="3"/>
      <c r="W46" s="3"/>
    </row>
    <row r="47" spans="13:23" x14ac:dyDescent="0.25">
      <c r="M47" s="2"/>
      <c r="N47" s="2"/>
      <c r="O47" s="3"/>
      <c r="P47" s="3"/>
      <c r="Q47" s="3"/>
      <c r="R47" s="3"/>
      <c r="S47" s="3"/>
      <c r="T47" s="3"/>
      <c r="U47" s="3"/>
      <c r="V47" s="3"/>
      <c r="W47" s="3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ignoredErrors>
    <ignoredError sqref="U43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6"/>
  <sheetViews>
    <sheetView showGridLines="0" zoomScaleNormal="100" workbookViewId="0">
      <selection activeCell="L110" sqref="L110"/>
    </sheetView>
  </sheetViews>
  <sheetFormatPr defaultRowHeight="15" x14ac:dyDescent="0.25"/>
  <sheetData>
    <row r="2" spans="1:20" ht="31.5" customHeight="1" x14ac:dyDescent="0.35">
      <c r="A2" s="32" t="s">
        <v>73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</row>
    <row r="7" spans="1:20" x14ac:dyDescent="0.25">
      <c r="K7" s="2"/>
      <c r="L7" s="2"/>
      <c r="M7" s="2"/>
      <c r="N7" s="2"/>
      <c r="O7" s="2"/>
      <c r="P7" s="2"/>
      <c r="Q7" s="2"/>
      <c r="R7" s="2"/>
      <c r="S7" s="2"/>
    </row>
    <row r="8" spans="1:20" x14ac:dyDescent="0.25">
      <c r="K8" s="2"/>
      <c r="L8" s="2"/>
      <c r="M8" s="3"/>
      <c r="N8" s="3"/>
      <c r="O8" s="3"/>
      <c r="P8" s="3"/>
      <c r="Q8" s="3"/>
      <c r="R8" s="3"/>
      <c r="S8" s="3"/>
      <c r="T8" s="3"/>
    </row>
    <row r="9" spans="1:20" x14ac:dyDescent="0.25">
      <c r="K9" s="2"/>
      <c r="L9" s="2"/>
      <c r="M9" s="3"/>
      <c r="N9" s="3"/>
      <c r="O9" s="3"/>
      <c r="P9" s="3"/>
      <c r="Q9" s="3"/>
      <c r="R9" s="3"/>
      <c r="S9" s="3"/>
      <c r="T9" s="3"/>
    </row>
    <row r="10" spans="1:20" x14ac:dyDescent="0.25">
      <c r="K10" s="2"/>
      <c r="L10" s="2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K11" s="2"/>
      <c r="L11" s="2"/>
      <c r="M11" s="4">
        <v>1</v>
      </c>
      <c r="N11" s="5">
        <v>0</v>
      </c>
      <c r="O11" s="5">
        <v>0</v>
      </c>
      <c r="P11" s="5">
        <v>0.14299999999999999</v>
      </c>
      <c r="Q11" s="5">
        <v>0.42899999999999999</v>
      </c>
      <c r="R11" s="5">
        <v>0.42899999999999999</v>
      </c>
      <c r="S11" s="6">
        <f>(0*1+0*2+2*3+6*4+6*5)/14</f>
        <v>4.2857142857142856</v>
      </c>
      <c r="T11" s="3"/>
    </row>
    <row r="12" spans="1:20" x14ac:dyDescent="0.25">
      <c r="K12" s="2"/>
      <c r="L12" s="2"/>
      <c r="M12" s="3">
        <v>2</v>
      </c>
      <c r="N12" s="5">
        <v>0</v>
      </c>
      <c r="O12" s="5">
        <v>0.154</v>
      </c>
      <c r="P12" s="5">
        <v>0.38500000000000001</v>
      </c>
      <c r="Q12" s="5">
        <v>0.23100000000000001</v>
      </c>
      <c r="R12" s="5">
        <v>0.23100000000000001</v>
      </c>
      <c r="S12" s="6">
        <f>(0*1+2*2+5*3+3*4+3*5)/13</f>
        <v>3.5384615384615383</v>
      </c>
      <c r="T12" s="3"/>
    </row>
    <row r="13" spans="1:20" x14ac:dyDescent="0.25">
      <c r="K13" s="2"/>
      <c r="L13" s="2"/>
      <c r="M13" s="3">
        <v>3</v>
      </c>
      <c r="N13" s="5">
        <v>0</v>
      </c>
      <c r="O13" s="5">
        <v>0.154</v>
      </c>
      <c r="P13" s="5">
        <v>0.46200000000000002</v>
      </c>
      <c r="Q13" s="5">
        <v>7.6999999999999999E-2</v>
      </c>
      <c r="R13" s="5">
        <v>0.308</v>
      </c>
      <c r="S13" s="6">
        <f>(0*1+2*2+6*3+1*4+4*5)/13</f>
        <v>3.5384615384615383</v>
      </c>
      <c r="T13" s="3"/>
    </row>
    <row r="14" spans="1:20" x14ac:dyDescent="0.25">
      <c r="K14" s="2"/>
      <c r="L14" s="2"/>
      <c r="M14" s="3">
        <v>4</v>
      </c>
      <c r="N14" s="5">
        <v>0</v>
      </c>
      <c r="O14" s="5">
        <v>0</v>
      </c>
      <c r="P14" s="5">
        <v>7.6999999999999999E-2</v>
      </c>
      <c r="Q14" s="5">
        <v>0.46200000000000002</v>
      </c>
      <c r="R14" s="5">
        <v>0.46200000000000002</v>
      </c>
      <c r="S14" s="6">
        <f>(0*1+0*2+1*3+6*4+6*5)/13</f>
        <v>4.384615384615385</v>
      </c>
      <c r="T14" s="3"/>
    </row>
    <row r="15" spans="1:20" x14ac:dyDescent="0.25">
      <c r="K15" s="2"/>
      <c r="L15" s="2"/>
      <c r="M15" s="3">
        <v>5</v>
      </c>
      <c r="N15" s="5">
        <v>0</v>
      </c>
      <c r="O15" s="5">
        <v>0</v>
      </c>
      <c r="P15" s="5">
        <v>0.14299999999999999</v>
      </c>
      <c r="Q15" s="5">
        <v>0.35699999999999998</v>
      </c>
      <c r="R15" s="5">
        <v>0.5</v>
      </c>
      <c r="S15" s="6">
        <f>(0*1+0*2+2*3+5*4+7*5)/14</f>
        <v>4.3571428571428568</v>
      </c>
      <c r="T15" s="3"/>
    </row>
    <row r="16" spans="1:20" x14ac:dyDescent="0.25">
      <c r="K16" s="2"/>
      <c r="L16" s="2"/>
      <c r="M16" s="3"/>
      <c r="N16" s="3"/>
      <c r="O16" s="3"/>
      <c r="P16" s="3"/>
      <c r="Q16" s="3"/>
      <c r="R16" s="3"/>
      <c r="S16" s="3"/>
      <c r="T16" s="3"/>
    </row>
    <row r="17" spans="11:20" x14ac:dyDescent="0.25">
      <c r="K17" s="2"/>
      <c r="L17" s="2"/>
      <c r="M17" s="3"/>
      <c r="N17" s="3"/>
      <c r="O17" s="3"/>
      <c r="P17" s="3"/>
      <c r="Q17" s="3"/>
      <c r="R17" s="3"/>
      <c r="S17" s="3"/>
      <c r="T17" s="3"/>
    </row>
    <row r="18" spans="11:20" x14ac:dyDescent="0.25">
      <c r="L18" s="2"/>
      <c r="M18" s="2"/>
      <c r="N18" s="2"/>
      <c r="O18" s="2"/>
      <c r="P18" s="2"/>
      <c r="Q18" s="2"/>
      <c r="R18" s="2"/>
      <c r="S18" s="2"/>
    </row>
    <row r="19" spans="11:20" x14ac:dyDescent="0.25">
      <c r="L19" s="2"/>
      <c r="M19" s="2"/>
      <c r="N19" s="2"/>
      <c r="O19" s="2"/>
      <c r="P19" s="2"/>
      <c r="Q19" s="2"/>
      <c r="R19" s="2"/>
      <c r="S19" s="2"/>
    </row>
    <row r="20" spans="11:20" x14ac:dyDescent="0.25">
      <c r="L20" s="2"/>
      <c r="M20" s="2"/>
      <c r="N20" s="2"/>
      <c r="O20" s="2"/>
      <c r="P20" s="2"/>
      <c r="Q20" s="2"/>
      <c r="R20" s="2"/>
      <c r="S20" s="2"/>
    </row>
    <row r="41" spans="15:24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5:24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5:24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5:24" x14ac:dyDescent="0.25">
      <c r="O44" s="2"/>
      <c r="P44" s="3"/>
      <c r="Q44" s="3"/>
      <c r="R44" s="3"/>
      <c r="S44" s="3"/>
      <c r="T44" s="3"/>
      <c r="U44" s="3"/>
      <c r="V44" s="3"/>
      <c r="W44" s="3"/>
      <c r="X44" s="2"/>
    </row>
    <row r="45" spans="15:24" x14ac:dyDescent="0.25">
      <c r="O45" s="2"/>
      <c r="P45" s="3"/>
      <c r="Q45" s="3"/>
      <c r="R45" s="3"/>
      <c r="S45" s="3"/>
      <c r="T45" s="3"/>
      <c r="U45" s="3"/>
      <c r="V45" s="3"/>
      <c r="W45" s="3"/>
      <c r="X45" s="2"/>
    </row>
    <row r="46" spans="15:24" x14ac:dyDescent="0.25">
      <c r="O46" s="2"/>
      <c r="P46" s="3"/>
      <c r="Q46" s="3"/>
      <c r="R46" s="3"/>
      <c r="S46" s="3"/>
      <c r="T46" s="3"/>
      <c r="U46" s="3"/>
      <c r="V46" s="3"/>
      <c r="W46" s="3"/>
      <c r="X46" s="2"/>
    </row>
    <row r="47" spans="15:24" x14ac:dyDescent="0.25">
      <c r="O47" s="2"/>
      <c r="P47" s="3"/>
      <c r="Q47" s="3"/>
      <c r="R47" s="3"/>
      <c r="S47" s="3"/>
      <c r="T47" s="3"/>
      <c r="U47" s="3"/>
      <c r="V47" s="3"/>
      <c r="W47" s="3"/>
      <c r="X47" s="2"/>
    </row>
    <row r="48" spans="15:24" x14ac:dyDescent="0.25"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2"/>
    </row>
    <row r="49" spans="15:24" x14ac:dyDescent="0.25">
      <c r="O49" s="2"/>
      <c r="P49" s="4">
        <v>1</v>
      </c>
      <c r="Q49" s="5">
        <v>0</v>
      </c>
      <c r="R49" s="5">
        <v>0</v>
      </c>
      <c r="S49" s="5">
        <v>0</v>
      </c>
      <c r="T49" s="5">
        <v>0.25</v>
      </c>
      <c r="U49" s="5">
        <v>0.75</v>
      </c>
      <c r="V49" s="6">
        <f>(0*1+0*2+0*3+1*4+3*5)/4</f>
        <v>4.75</v>
      </c>
      <c r="W49" s="3"/>
      <c r="X49" s="2"/>
    </row>
    <row r="50" spans="15:24" x14ac:dyDescent="0.25">
      <c r="O50" s="2"/>
      <c r="P50" s="3">
        <v>2</v>
      </c>
      <c r="Q50" s="5">
        <v>0</v>
      </c>
      <c r="R50" s="5">
        <v>0</v>
      </c>
      <c r="S50" s="5">
        <v>0.5</v>
      </c>
      <c r="T50" s="5">
        <v>0</v>
      </c>
      <c r="U50" s="5">
        <v>0.5</v>
      </c>
      <c r="V50" s="6">
        <f>(0*1+0*2+2*3+0*4+2*5)/4</f>
        <v>4</v>
      </c>
      <c r="W50" s="3"/>
      <c r="X50" s="2"/>
    </row>
    <row r="51" spans="15:24" x14ac:dyDescent="0.25">
      <c r="O51" s="2"/>
      <c r="P51" s="3">
        <v>3</v>
      </c>
      <c r="Q51" s="5">
        <v>0</v>
      </c>
      <c r="R51" s="5">
        <v>0</v>
      </c>
      <c r="S51" s="5">
        <v>0.5</v>
      </c>
      <c r="T51" s="5">
        <v>0</v>
      </c>
      <c r="U51" s="5">
        <v>0.5</v>
      </c>
      <c r="V51" s="6">
        <f>(0*1+0*2+2*3+0*4+2*5)/4</f>
        <v>4</v>
      </c>
      <c r="W51" s="3"/>
      <c r="X51" s="2"/>
    </row>
    <row r="52" spans="15:24" x14ac:dyDescent="0.25">
      <c r="O52" s="2"/>
      <c r="P52" s="3">
        <v>4</v>
      </c>
      <c r="Q52" s="5">
        <v>0</v>
      </c>
      <c r="R52" s="5">
        <v>0</v>
      </c>
      <c r="S52" s="5">
        <v>0</v>
      </c>
      <c r="T52" s="5">
        <v>0</v>
      </c>
      <c r="U52" s="5">
        <v>1</v>
      </c>
      <c r="V52" s="6">
        <f>(0*1+0*2+0*3+0*4+4*5)/4</f>
        <v>5</v>
      </c>
      <c r="W52" s="3"/>
      <c r="X52" s="2"/>
    </row>
    <row r="53" spans="15:24" x14ac:dyDescent="0.25">
      <c r="O53" s="2"/>
      <c r="P53" s="3">
        <v>5</v>
      </c>
      <c r="Q53" s="5">
        <v>0</v>
      </c>
      <c r="R53" s="5">
        <v>0</v>
      </c>
      <c r="S53" s="5">
        <v>0.25</v>
      </c>
      <c r="T53" s="5">
        <v>0</v>
      </c>
      <c r="U53" s="5">
        <v>0.75</v>
      </c>
      <c r="V53" s="6">
        <f>(0*1+0*2+1*3+0*4+3*5)/4</f>
        <v>4.5</v>
      </c>
      <c r="W53" s="3"/>
      <c r="X53" s="2"/>
    </row>
    <row r="54" spans="15:24" x14ac:dyDescent="0.25">
      <c r="O54" s="2"/>
      <c r="P54" s="3"/>
      <c r="Q54" s="3"/>
      <c r="R54" s="3"/>
      <c r="S54" s="3"/>
      <c r="T54" s="3"/>
      <c r="U54" s="3"/>
      <c r="V54" s="3"/>
      <c r="W54" s="3"/>
      <c r="X54" s="2"/>
    </row>
    <row r="55" spans="15:24" x14ac:dyDescent="0.25"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5:24" x14ac:dyDescent="0.25"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5:24" x14ac:dyDescent="0.25"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5:24" x14ac:dyDescent="0.25"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5:24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3" spans="16:25" x14ac:dyDescent="0.25">
      <c r="P73" s="2"/>
      <c r="Q73" s="3"/>
      <c r="R73" s="3"/>
      <c r="S73" s="3"/>
      <c r="T73" s="3"/>
      <c r="U73" s="3"/>
      <c r="V73" s="3"/>
      <c r="W73" s="3"/>
      <c r="X73" s="2"/>
      <c r="Y73" s="2"/>
    </row>
    <row r="74" spans="16:25" x14ac:dyDescent="0.25"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6:25" x14ac:dyDescent="0.25">
      <c r="P75" s="3"/>
      <c r="Q75" s="3"/>
      <c r="R75" s="3"/>
      <c r="S75" s="3"/>
      <c r="T75" s="3"/>
      <c r="U75" s="3"/>
      <c r="V75" s="3"/>
      <c r="W75" s="3"/>
      <c r="X75" s="2"/>
      <c r="Y75" s="2"/>
    </row>
    <row r="76" spans="16:25" x14ac:dyDescent="0.25">
      <c r="P76" s="3"/>
      <c r="Q76" s="3"/>
      <c r="R76" s="3" t="s">
        <v>12</v>
      </c>
      <c r="S76" s="3" t="s">
        <v>13</v>
      </c>
      <c r="T76" s="3" t="s">
        <v>14</v>
      </c>
      <c r="U76" s="3" t="s">
        <v>15</v>
      </c>
      <c r="V76" s="3" t="s">
        <v>16</v>
      </c>
      <c r="W76" s="3"/>
      <c r="X76" s="2"/>
      <c r="Y76" s="2"/>
    </row>
    <row r="77" spans="16:25" x14ac:dyDescent="0.25">
      <c r="P77" s="3"/>
      <c r="Q77" s="3" t="s">
        <v>7</v>
      </c>
      <c r="R77" s="5">
        <f>3/R83</f>
        <v>0.21428571428571427</v>
      </c>
      <c r="S77" s="5">
        <v>0.28599999999999998</v>
      </c>
      <c r="T77" s="5">
        <v>0.28599999999999998</v>
      </c>
      <c r="U77" s="5">
        <v>0.214</v>
      </c>
      <c r="V77" s="5">
        <v>0</v>
      </c>
      <c r="W77" s="3"/>
      <c r="X77" s="2"/>
      <c r="Y77" s="2"/>
    </row>
    <row r="78" spans="16:25" x14ac:dyDescent="0.25">
      <c r="P78" s="3"/>
      <c r="Q78" s="3" t="s">
        <v>8</v>
      </c>
      <c r="R78" s="5">
        <f>4/R83</f>
        <v>0.2857142857142857</v>
      </c>
      <c r="S78" s="5">
        <v>0.14299999999999999</v>
      </c>
      <c r="T78" s="5">
        <v>0.35699999999999998</v>
      </c>
      <c r="U78" s="5">
        <v>0.214</v>
      </c>
      <c r="V78" s="5">
        <v>0</v>
      </c>
      <c r="W78" s="3"/>
      <c r="X78" s="2"/>
      <c r="Y78" s="2"/>
    </row>
    <row r="79" spans="16:25" x14ac:dyDescent="0.25">
      <c r="P79" s="3"/>
      <c r="Q79" s="3" t="s">
        <v>9</v>
      </c>
      <c r="R79" s="5">
        <f>1/R83</f>
        <v>7.1428571428571425E-2</v>
      </c>
      <c r="S79" s="5">
        <v>0.214</v>
      </c>
      <c r="T79" s="5">
        <v>0.14299999999999999</v>
      </c>
      <c r="U79" s="5">
        <v>0.5</v>
      </c>
      <c r="V79" s="5">
        <v>8.3000000000000004E-2</v>
      </c>
      <c r="W79" s="3"/>
      <c r="X79" s="2"/>
      <c r="Y79" s="2"/>
    </row>
    <row r="80" spans="16:25" x14ac:dyDescent="0.25">
      <c r="P80" s="3"/>
      <c r="Q80" s="3" t="s">
        <v>10</v>
      </c>
      <c r="R80" s="5">
        <f>6/R83</f>
        <v>0.42857142857142855</v>
      </c>
      <c r="S80" s="5">
        <v>0.28599999999999998</v>
      </c>
      <c r="T80" s="5">
        <v>0.214</v>
      </c>
      <c r="U80" s="5">
        <v>7.0999999999999994E-2</v>
      </c>
      <c r="V80" s="5">
        <v>0</v>
      </c>
      <c r="W80" s="3"/>
      <c r="X80" s="2"/>
      <c r="Y80" s="2"/>
    </row>
    <row r="81" spans="16:25" x14ac:dyDescent="0.25">
      <c r="P81" s="3"/>
      <c r="Q81" s="3" t="s">
        <v>11</v>
      </c>
      <c r="R81" s="5">
        <f>0/R83</f>
        <v>0</v>
      </c>
      <c r="S81" s="5">
        <v>7.0999999999999994E-2</v>
      </c>
      <c r="T81" s="5">
        <v>0</v>
      </c>
      <c r="U81" s="5">
        <v>0</v>
      </c>
      <c r="V81" s="5">
        <v>0.91700000000000004</v>
      </c>
      <c r="W81" s="3"/>
      <c r="X81" s="2"/>
      <c r="Y81" s="2"/>
    </row>
    <row r="82" spans="16:25" x14ac:dyDescent="0.25">
      <c r="P82" s="3"/>
      <c r="Q82" s="3"/>
      <c r="R82" s="3"/>
      <c r="S82" s="3"/>
      <c r="T82" s="3"/>
      <c r="U82" s="3"/>
      <c r="V82" s="3"/>
      <c r="W82" s="3"/>
      <c r="X82" s="2"/>
      <c r="Y82" s="2"/>
    </row>
    <row r="83" spans="16:25" x14ac:dyDescent="0.25">
      <c r="P83" s="3"/>
      <c r="Q83" s="3"/>
      <c r="R83" s="3">
        <v>14</v>
      </c>
      <c r="S83" s="3"/>
      <c r="T83" s="3"/>
      <c r="U83" s="3"/>
      <c r="V83" s="3"/>
      <c r="W83" s="3"/>
      <c r="X83" s="2"/>
      <c r="Y83" s="2"/>
    </row>
    <row r="84" spans="16:25" x14ac:dyDescent="0.25">
      <c r="P84" s="3"/>
      <c r="Q84" s="3"/>
      <c r="R84" s="3"/>
      <c r="S84" s="3"/>
      <c r="T84" s="3"/>
      <c r="U84" s="3"/>
      <c r="V84" s="3"/>
      <c r="W84" s="3"/>
      <c r="X84" s="2"/>
      <c r="Y84" s="2"/>
    </row>
    <row r="85" spans="16:25" x14ac:dyDescent="0.25">
      <c r="P85" s="3"/>
      <c r="Q85" s="3"/>
      <c r="R85" s="3"/>
      <c r="S85" s="3"/>
      <c r="T85" s="3"/>
      <c r="U85" s="3"/>
      <c r="V85" s="3"/>
      <c r="W85" s="3"/>
      <c r="X85" s="2"/>
      <c r="Y85" s="2"/>
    </row>
    <row r="86" spans="16:25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</row>
  </sheetData>
  <mergeCells count="2">
    <mergeCell ref="A2:K2"/>
    <mergeCell ref="L2:N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Y51"/>
  <sheetViews>
    <sheetView showGridLines="0" workbookViewId="0">
      <selection activeCell="H75" sqref="H75"/>
    </sheetView>
  </sheetViews>
  <sheetFormatPr defaultRowHeight="15" x14ac:dyDescent="0.25"/>
  <sheetData>
    <row r="1" spans="15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5:25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5:25" x14ac:dyDescent="0.25"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5:25" x14ac:dyDescent="0.25">
      <c r="O4" s="2"/>
      <c r="P4" s="3"/>
      <c r="Q4" s="3"/>
      <c r="R4" s="3"/>
      <c r="S4" s="3"/>
      <c r="T4" s="3"/>
      <c r="U4" s="3"/>
      <c r="V4" s="3"/>
      <c r="W4" s="3"/>
      <c r="X4" s="2"/>
      <c r="Y4" s="2"/>
    </row>
    <row r="5" spans="15:25" x14ac:dyDescent="0.25">
      <c r="O5" s="2"/>
      <c r="P5" s="3"/>
      <c r="Q5" s="3"/>
      <c r="R5" s="3"/>
      <c r="S5" s="3"/>
      <c r="T5" s="3"/>
      <c r="U5" s="3"/>
      <c r="V5" s="3"/>
      <c r="W5" s="3"/>
      <c r="X5" s="2"/>
      <c r="Y5" s="2"/>
    </row>
    <row r="6" spans="15:25" x14ac:dyDescent="0.25"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  <c r="X6" s="2"/>
      <c r="Y6" s="2"/>
    </row>
    <row r="7" spans="15:25" x14ac:dyDescent="0.25">
      <c r="O7" s="2"/>
      <c r="P7" s="4">
        <v>1</v>
      </c>
      <c r="Q7" s="5">
        <v>0</v>
      </c>
      <c r="R7" s="5">
        <v>0.14299999999999999</v>
      </c>
      <c r="S7" s="5">
        <v>0.35699999999999998</v>
      </c>
      <c r="T7" s="5">
        <v>0.14299999999999999</v>
      </c>
      <c r="U7" s="5">
        <v>0.35699999999999998</v>
      </c>
      <c r="V7" s="6">
        <f>(0*1+2*2+5*3+2*4+5*5)/14</f>
        <v>3.7142857142857144</v>
      </c>
      <c r="W7" s="3"/>
      <c r="X7" s="2"/>
      <c r="Y7" s="2"/>
    </row>
    <row r="8" spans="15:25" x14ac:dyDescent="0.25">
      <c r="O8" s="2"/>
      <c r="P8" s="3">
        <v>2</v>
      </c>
      <c r="Q8" s="5">
        <v>0</v>
      </c>
      <c r="R8" s="5">
        <v>0</v>
      </c>
      <c r="S8" s="5">
        <v>0.214</v>
      </c>
      <c r="T8" s="5">
        <v>0.214</v>
      </c>
      <c r="U8" s="5">
        <v>0.57099999999999995</v>
      </c>
      <c r="V8" s="6">
        <f>(0*1+0*2+3*3+3*4+8*5)/14</f>
        <v>4.3571428571428568</v>
      </c>
      <c r="W8" s="3"/>
      <c r="X8" s="2"/>
      <c r="Y8" s="2"/>
    </row>
    <row r="9" spans="15:25" x14ac:dyDescent="0.25">
      <c r="O9" s="2"/>
      <c r="P9" s="3">
        <v>3</v>
      </c>
      <c r="Q9" s="5">
        <v>7.6999999999999999E-2</v>
      </c>
      <c r="R9" s="5">
        <v>7.6999999999999999E-2</v>
      </c>
      <c r="S9" s="5">
        <v>0.154</v>
      </c>
      <c r="T9" s="5">
        <v>0.38500000000000001</v>
      </c>
      <c r="U9" s="5">
        <v>0.308</v>
      </c>
      <c r="V9" s="6">
        <f>(1*1+1*2+2*3+5*4+4*5)/13</f>
        <v>3.7692307692307692</v>
      </c>
      <c r="W9" s="3"/>
      <c r="X9" s="2"/>
      <c r="Y9" s="2"/>
    </row>
    <row r="10" spans="15:25" x14ac:dyDescent="0.25">
      <c r="O10" s="2"/>
      <c r="P10" s="3">
        <v>4</v>
      </c>
      <c r="Q10" s="5">
        <v>0.111</v>
      </c>
      <c r="R10" s="5">
        <v>0.33300000000000002</v>
      </c>
      <c r="S10" s="5">
        <v>0.222</v>
      </c>
      <c r="T10" s="5">
        <v>0.111</v>
      </c>
      <c r="U10" s="5">
        <v>0.222</v>
      </c>
      <c r="V10" s="6">
        <f>(1*1+3*2+2*3+1*4+2*5)/9</f>
        <v>3</v>
      </c>
      <c r="W10" s="3"/>
      <c r="X10" s="2"/>
      <c r="Y10" s="2"/>
    </row>
    <row r="11" spans="15:25" x14ac:dyDescent="0.25">
      <c r="O11" s="2"/>
      <c r="P11" s="3"/>
      <c r="Q11" s="3"/>
      <c r="R11" s="3"/>
      <c r="S11" s="3"/>
      <c r="T11" s="3"/>
      <c r="U11" s="3"/>
      <c r="V11" s="3"/>
      <c r="W11" s="3"/>
      <c r="X11" s="2"/>
      <c r="Y11" s="2"/>
    </row>
    <row r="12" spans="15:25" x14ac:dyDescent="0.25"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5:25" x14ac:dyDescent="0.25">
      <c r="O13" s="2"/>
      <c r="P13" s="2"/>
      <c r="Q13" s="2"/>
      <c r="R13" s="2"/>
      <c r="S13" s="2"/>
      <c r="T13" s="2"/>
      <c r="U13" s="2"/>
      <c r="V13" s="2"/>
      <c r="W13" s="2"/>
    </row>
    <row r="14" spans="15:25" x14ac:dyDescent="0.25">
      <c r="O14" s="2"/>
      <c r="P14" s="2"/>
      <c r="Q14" s="2"/>
      <c r="R14" s="2"/>
      <c r="S14" s="2"/>
      <c r="T14" s="2"/>
      <c r="U14" s="2"/>
      <c r="V14" s="2"/>
      <c r="W14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5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3"/>
      <c r="Y42" s="2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2"/>
    </row>
    <row r="44" spans="14:25" x14ac:dyDescent="0.25">
      <c r="N44" s="2"/>
      <c r="O44" s="2"/>
      <c r="P44" s="2"/>
      <c r="Q44" s="4">
        <v>1</v>
      </c>
      <c r="R44" s="5">
        <v>0</v>
      </c>
      <c r="S44" s="5">
        <v>0</v>
      </c>
      <c r="T44" s="5">
        <v>0.25</v>
      </c>
      <c r="U44" s="5">
        <v>0</v>
      </c>
      <c r="V44" s="5">
        <v>0.75</v>
      </c>
      <c r="W44" s="6">
        <f>(0*1+0*2+1*3+0*4+3*5)/4</f>
        <v>4.5</v>
      </c>
      <c r="X44" s="3"/>
      <c r="Y44" s="2"/>
    </row>
    <row r="45" spans="14:25" x14ac:dyDescent="0.25">
      <c r="N45" s="2"/>
      <c r="O45" s="2"/>
      <c r="P45" s="2"/>
      <c r="Q45" s="3">
        <v>2</v>
      </c>
      <c r="R45" s="5">
        <v>0</v>
      </c>
      <c r="S45" s="5">
        <v>0</v>
      </c>
      <c r="T45" s="5">
        <v>0.25</v>
      </c>
      <c r="U45" s="5">
        <v>0.25</v>
      </c>
      <c r="V45" s="5">
        <v>0.5</v>
      </c>
      <c r="W45" s="6">
        <f>(0*1+0*2+1*3+1*4+2*5)/4</f>
        <v>4.25</v>
      </c>
      <c r="X45" s="3"/>
      <c r="Y45" s="2"/>
    </row>
    <row r="46" spans="14:25" x14ac:dyDescent="0.25">
      <c r="N46" s="2"/>
      <c r="O46" s="2"/>
      <c r="P46" s="2"/>
      <c r="Q46" s="3">
        <v>3</v>
      </c>
      <c r="R46" s="5">
        <v>0</v>
      </c>
      <c r="S46" s="5">
        <v>0</v>
      </c>
      <c r="T46" s="5">
        <v>0</v>
      </c>
      <c r="U46" s="5">
        <v>0.25</v>
      </c>
      <c r="V46" s="5">
        <v>0.75</v>
      </c>
      <c r="W46" s="6">
        <f>(0*1+0*2+0*3+1*4+3*5)/4</f>
        <v>4.75</v>
      </c>
      <c r="X46" s="3"/>
      <c r="Y46" s="2"/>
    </row>
    <row r="47" spans="14:25" x14ac:dyDescent="0.25">
      <c r="N47" s="2"/>
      <c r="O47" s="2"/>
      <c r="P47" s="2"/>
      <c r="Q47" s="3">
        <v>4</v>
      </c>
      <c r="R47" s="5">
        <v>0</v>
      </c>
      <c r="S47" s="5">
        <v>0</v>
      </c>
      <c r="T47" s="5">
        <v>0</v>
      </c>
      <c r="U47" s="5">
        <v>0.33300000000000002</v>
      </c>
      <c r="V47" s="5">
        <v>0.66700000000000004</v>
      </c>
      <c r="W47" s="6">
        <f>(0*1+0*2+0*3+1*4+2*5)/3</f>
        <v>4.666666666666667</v>
      </c>
      <c r="X47" s="3"/>
      <c r="Y47" s="2"/>
    </row>
    <row r="48" spans="14:25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3"/>
      <c r="Y48" s="2"/>
    </row>
    <row r="49" spans="14:25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2"/>
    </row>
    <row r="50" spans="14:25" x14ac:dyDescent="0.25">
      <c r="P50" s="3"/>
      <c r="Q50" s="3"/>
      <c r="R50" s="3"/>
      <c r="S50" s="3"/>
      <c r="T50" s="3"/>
      <c r="U50" s="3"/>
      <c r="V50" s="3"/>
      <c r="W50" s="3"/>
      <c r="X50" s="3"/>
    </row>
    <row r="51" spans="14:25" x14ac:dyDescent="0.25">
      <c r="P51" s="3"/>
      <c r="Q51" s="3"/>
      <c r="R51" s="3"/>
      <c r="S51" s="3"/>
      <c r="T51" s="3"/>
      <c r="U51" s="3"/>
      <c r="V51" s="3"/>
      <c r="W51" s="3"/>
      <c r="X51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87"/>
  <sheetViews>
    <sheetView showGridLines="0" workbookViewId="0">
      <selection activeCell="E111" sqref="E111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3" t="s">
        <v>20</v>
      </c>
      <c r="C4" s="34"/>
      <c r="D4" s="34"/>
      <c r="E4" s="34"/>
      <c r="F4" s="35"/>
    </row>
    <row r="5" spans="2:18" x14ac:dyDescent="0.25">
      <c r="B5" s="8"/>
      <c r="C5" s="9" t="s">
        <v>17</v>
      </c>
      <c r="D5" s="9" t="s">
        <v>18</v>
      </c>
      <c r="E5" s="9" t="s">
        <v>19</v>
      </c>
      <c r="F5" s="10" t="s">
        <v>18</v>
      </c>
    </row>
    <row r="6" spans="2:18" ht="24" x14ac:dyDescent="0.25">
      <c r="B6" s="11" t="s">
        <v>22</v>
      </c>
      <c r="C6" s="14">
        <v>14</v>
      </c>
      <c r="D6" s="15">
        <f>C6/16</f>
        <v>0.875</v>
      </c>
      <c r="E6" s="14">
        <v>2</v>
      </c>
      <c r="F6" s="16">
        <f>E6/16</f>
        <v>0.125</v>
      </c>
    </row>
    <row r="7" spans="2:18" ht="24" x14ac:dyDescent="0.25">
      <c r="B7" s="12" t="s">
        <v>23</v>
      </c>
      <c r="C7" s="17">
        <v>15</v>
      </c>
      <c r="D7" s="29">
        <f t="shared" ref="D7:D10" si="0">C7/16</f>
        <v>0.9375</v>
      </c>
      <c r="E7" s="17">
        <v>1</v>
      </c>
      <c r="F7" s="31">
        <f t="shared" ref="F7:F10" si="1">E7/16</f>
        <v>6.25E-2</v>
      </c>
    </row>
    <row r="8" spans="2:18" ht="24" x14ac:dyDescent="0.25">
      <c r="B8" s="11" t="s">
        <v>24</v>
      </c>
      <c r="C8" s="14">
        <v>16</v>
      </c>
      <c r="D8" s="28">
        <f t="shared" si="0"/>
        <v>1</v>
      </c>
      <c r="E8" s="14">
        <v>0</v>
      </c>
      <c r="F8" s="30">
        <f t="shared" si="1"/>
        <v>0</v>
      </c>
    </row>
    <row r="9" spans="2:18" ht="48" x14ac:dyDescent="0.25">
      <c r="B9" s="12" t="s">
        <v>25</v>
      </c>
      <c r="C9" s="17">
        <v>5</v>
      </c>
      <c r="D9" s="29">
        <f t="shared" si="0"/>
        <v>0.3125</v>
      </c>
      <c r="E9" s="17">
        <v>11</v>
      </c>
      <c r="F9" s="31">
        <f t="shared" si="1"/>
        <v>0.6875</v>
      </c>
    </row>
    <row r="10" spans="2:18" ht="24" x14ac:dyDescent="0.25">
      <c r="B10" s="13" t="s">
        <v>27</v>
      </c>
      <c r="C10" s="18">
        <v>16</v>
      </c>
      <c r="D10" s="19">
        <f t="shared" si="0"/>
        <v>1</v>
      </c>
      <c r="E10" s="18">
        <v>0</v>
      </c>
      <c r="F10" s="20">
        <f t="shared" si="1"/>
        <v>0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3"/>
      <c r="Q15" s="2"/>
      <c r="R15" s="2"/>
    </row>
    <row r="16" spans="2:18" x14ac:dyDescent="0.25">
      <c r="F16" t="s">
        <v>21</v>
      </c>
      <c r="G16" s="2"/>
      <c r="H16" s="2"/>
      <c r="I16" s="3"/>
      <c r="J16" s="3"/>
      <c r="K16" s="3"/>
      <c r="L16" s="3"/>
      <c r="M16" s="3"/>
      <c r="N16" s="3"/>
      <c r="O16" s="3"/>
      <c r="P16" s="3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2"/>
      <c r="I18" s="4">
        <v>1</v>
      </c>
      <c r="J18" s="5">
        <v>0.38500000000000001</v>
      </c>
      <c r="K18" s="5">
        <v>7.6999999999999999E-2</v>
      </c>
      <c r="L18" s="5">
        <v>0.23100000000000001</v>
      </c>
      <c r="M18" s="5">
        <v>0.23100000000000001</v>
      </c>
      <c r="N18" s="5">
        <v>7.6999999999999999E-2</v>
      </c>
      <c r="O18" s="6">
        <f>(5*1+1*2+3*3+3*4+1*5)/13</f>
        <v>2.5384615384615383</v>
      </c>
      <c r="P18" s="3"/>
      <c r="Q18" s="2"/>
      <c r="R18" s="2"/>
    </row>
    <row r="19" spans="7:18" x14ac:dyDescent="0.25">
      <c r="G19" s="2"/>
      <c r="H19" s="2"/>
      <c r="I19" s="3">
        <v>2</v>
      </c>
      <c r="J19" s="5">
        <v>0.308</v>
      </c>
      <c r="K19" s="5">
        <v>7.6999999999999999E-2</v>
      </c>
      <c r="L19" s="5">
        <v>0.23100000000000001</v>
      </c>
      <c r="M19" s="5">
        <v>0.308</v>
      </c>
      <c r="N19" s="5">
        <v>7.6999999999999999E-2</v>
      </c>
      <c r="O19" s="6">
        <f>(4*1+1*2+3*3+4*4+1*5)/13</f>
        <v>2.7692307692307692</v>
      </c>
      <c r="P19" s="3"/>
      <c r="Q19" s="2"/>
      <c r="R19" s="2"/>
    </row>
    <row r="20" spans="7:18" x14ac:dyDescent="0.25">
      <c r="G20" s="2"/>
      <c r="H20" s="2"/>
      <c r="I20" s="3">
        <v>3</v>
      </c>
      <c r="J20" s="5">
        <v>0</v>
      </c>
      <c r="K20" s="5">
        <v>0</v>
      </c>
      <c r="L20" s="5">
        <v>0.214</v>
      </c>
      <c r="M20" s="5">
        <v>0.42899999999999999</v>
      </c>
      <c r="N20" s="5">
        <v>0.35699999999999998</v>
      </c>
      <c r="O20" s="6">
        <f>(0*1+0*2+3*3+6*4+5*5)/14</f>
        <v>4.1428571428571432</v>
      </c>
      <c r="P20" s="3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3"/>
      <c r="Q21" s="2"/>
      <c r="R21" s="2"/>
    </row>
    <row r="22" spans="7:18" x14ac:dyDescent="0.25">
      <c r="G22" s="2"/>
      <c r="H22" s="2"/>
      <c r="I22" s="3"/>
      <c r="J22" s="3"/>
      <c r="K22" s="3"/>
      <c r="L22" s="3"/>
      <c r="M22" s="3"/>
      <c r="N22" s="3"/>
      <c r="O22" s="3"/>
      <c r="P22" s="3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7:19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7:19" x14ac:dyDescent="0.25"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3"/>
    </row>
    <row r="41" spans="7:19" x14ac:dyDescent="0.25">
      <c r="G41" s="2"/>
      <c r="H41" s="2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7:19" x14ac:dyDescent="0.25">
      <c r="G42" s="2"/>
      <c r="H42" s="2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7:19" x14ac:dyDescent="0.25">
      <c r="G43" s="2"/>
      <c r="H43" s="2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7:19" x14ac:dyDescent="0.25">
      <c r="G44" s="2"/>
      <c r="H44" s="2"/>
      <c r="I44" s="3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3"/>
      <c r="S44" s="3"/>
    </row>
    <row r="45" spans="7:19" x14ac:dyDescent="0.25">
      <c r="G45" s="2"/>
      <c r="H45" s="2"/>
      <c r="I45" s="3"/>
      <c r="J45" s="4">
        <v>1</v>
      </c>
      <c r="K45" s="5">
        <v>0.25</v>
      </c>
      <c r="L45" s="5">
        <v>0</v>
      </c>
      <c r="M45" s="5">
        <v>0.25</v>
      </c>
      <c r="N45" s="5">
        <v>0.25</v>
      </c>
      <c r="O45" s="5">
        <v>0.25</v>
      </c>
      <c r="P45" s="6">
        <f>(1*1+0*2+1*3+1*4+1*5)/4</f>
        <v>3.25</v>
      </c>
      <c r="Q45" s="3"/>
      <c r="R45" s="3"/>
      <c r="S45" s="3"/>
    </row>
    <row r="46" spans="7:19" x14ac:dyDescent="0.25">
      <c r="G46" s="2"/>
      <c r="H46" s="2"/>
      <c r="I46" s="3"/>
      <c r="J46" s="3">
        <v>2</v>
      </c>
      <c r="K46" s="5">
        <v>0.25</v>
      </c>
      <c r="L46" s="5">
        <v>0</v>
      </c>
      <c r="M46" s="5">
        <v>0.25</v>
      </c>
      <c r="N46" s="5">
        <v>0.25</v>
      </c>
      <c r="O46" s="5">
        <v>0.25</v>
      </c>
      <c r="P46" s="6">
        <f>(1*1+0*2+1*3+1*4+1*5)/4</f>
        <v>3.25</v>
      </c>
      <c r="Q46" s="3"/>
      <c r="R46" s="3"/>
      <c r="S46" s="3"/>
    </row>
    <row r="47" spans="7:19" x14ac:dyDescent="0.25">
      <c r="G47" s="2"/>
      <c r="H47" s="2"/>
      <c r="I47" s="3"/>
      <c r="J47" s="3">
        <v>3</v>
      </c>
      <c r="K47" s="5">
        <v>0</v>
      </c>
      <c r="L47" s="5">
        <v>0</v>
      </c>
      <c r="M47" s="5">
        <v>0.25</v>
      </c>
      <c r="N47" s="5">
        <v>0</v>
      </c>
      <c r="O47" s="5">
        <v>0.75</v>
      </c>
      <c r="P47" s="6">
        <f>(0*1+0*2+1*3+0*4+3*5)/4</f>
        <v>4.5</v>
      </c>
      <c r="Q47" s="3"/>
      <c r="R47" s="3"/>
      <c r="S47" s="3"/>
    </row>
    <row r="48" spans="7:19" x14ac:dyDescent="0.25">
      <c r="G48" s="2"/>
      <c r="H48" s="2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7:19" x14ac:dyDescent="0.25">
      <c r="G49" s="2"/>
      <c r="H49" s="2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7:19" x14ac:dyDescent="0.25"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3"/>
    </row>
    <row r="51" spans="7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7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6" t="s">
        <v>26</v>
      </c>
      <c r="C66" s="37"/>
      <c r="D66" s="37"/>
      <c r="E66" s="37"/>
      <c r="F66" s="38"/>
    </row>
    <row r="67" spans="2:6" x14ac:dyDescent="0.25">
      <c r="B67" s="8"/>
      <c r="C67" s="9" t="s">
        <v>17</v>
      </c>
      <c r="D67" s="9" t="s">
        <v>18</v>
      </c>
      <c r="E67" s="9" t="s">
        <v>19</v>
      </c>
      <c r="F67" s="10" t="s">
        <v>18</v>
      </c>
    </row>
    <row r="68" spans="2:6" ht="36" customHeight="1" x14ac:dyDescent="0.25">
      <c r="B68" s="11" t="s">
        <v>28</v>
      </c>
      <c r="C68" s="14">
        <v>13</v>
      </c>
      <c r="D68" s="15">
        <f>C68/16</f>
        <v>0.8125</v>
      </c>
      <c r="E68" s="14">
        <v>3</v>
      </c>
      <c r="F68" s="16">
        <f>E68/16</f>
        <v>0.1875</v>
      </c>
    </row>
    <row r="69" spans="2:6" ht="36" x14ac:dyDescent="0.25">
      <c r="B69" s="12" t="s">
        <v>29</v>
      </c>
      <c r="C69" s="17">
        <v>14</v>
      </c>
      <c r="D69" s="29">
        <f t="shared" ref="D69:D72" si="2">C69/16</f>
        <v>0.875</v>
      </c>
      <c r="E69" s="17">
        <v>2</v>
      </c>
      <c r="F69" s="31">
        <f t="shared" ref="F69:F72" si="3">E69/16</f>
        <v>0.125</v>
      </c>
    </row>
    <row r="70" spans="2:6" ht="48" x14ac:dyDescent="0.25">
      <c r="B70" s="11" t="s">
        <v>30</v>
      </c>
      <c r="C70" s="14">
        <v>12</v>
      </c>
      <c r="D70" s="28">
        <f t="shared" si="2"/>
        <v>0.75</v>
      </c>
      <c r="E70" s="14">
        <v>4</v>
      </c>
      <c r="F70" s="30">
        <f t="shared" si="3"/>
        <v>0.25</v>
      </c>
    </row>
    <row r="71" spans="2:6" ht="48" x14ac:dyDescent="0.25">
      <c r="B71" s="12" t="s">
        <v>31</v>
      </c>
      <c r="C71" s="17">
        <v>15</v>
      </c>
      <c r="D71" s="29">
        <f t="shared" si="2"/>
        <v>0.9375</v>
      </c>
      <c r="E71" s="17">
        <v>1</v>
      </c>
      <c r="F71" s="31">
        <f t="shared" si="3"/>
        <v>6.25E-2</v>
      </c>
    </row>
    <row r="72" spans="2:6" ht="24" x14ac:dyDescent="0.25">
      <c r="B72" s="13" t="s">
        <v>27</v>
      </c>
      <c r="C72" s="18">
        <v>16</v>
      </c>
      <c r="D72" s="19">
        <f t="shared" si="2"/>
        <v>1</v>
      </c>
      <c r="E72" s="18">
        <v>0</v>
      </c>
      <c r="F72" s="20">
        <f t="shared" si="3"/>
        <v>0</v>
      </c>
    </row>
    <row r="77" spans="2:6" ht="36" customHeight="1" x14ac:dyDescent="0.25">
      <c r="B77" s="33" t="s">
        <v>32</v>
      </c>
      <c r="C77" s="39"/>
      <c r="D77" s="39"/>
      <c r="E77" s="39"/>
      <c r="F77" s="40"/>
    </row>
    <row r="78" spans="2:6" x14ac:dyDescent="0.25">
      <c r="B78" s="8"/>
      <c r="C78" s="9" t="s">
        <v>17</v>
      </c>
      <c r="D78" s="9" t="s">
        <v>18</v>
      </c>
      <c r="E78" s="9" t="s">
        <v>19</v>
      </c>
      <c r="F78" s="10" t="s">
        <v>18</v>
      </c>
    </row>
    <row r="79" spans="2:6" ht="24" x14ac:dyDescent="0.25">
      <c r="B79" s="11" t="s">
        <v>33</v>
      </c>
      <c r="C79" s="14">
        <v>4</v>
      </c>
      <c r="D79" s="26">
        <f>C79/16</f>
        <v>0.25</v>
      </c>
      <c r="E79" s="14">
        <v>12</v>
      </c>
      <c r="F79" s="27">
        <f>E79/16</f>
        <v>0.75</v>
      </c>
    </row>
    <row r="80" spans="2:6" ht="24" x14ac:dyDescent="0.25">
      <c r="B80" s="12" t="s">
        <v>34</v>
      </c>
      <c r="C80" s="17">
        <v>13</v>
      </c>
      <c r="D80" s="29">
        <f t="shared" ref="D80:D87" si="4">C80/16</f>
        <v>0.8125</v>
      </c>
      <c r="E80" s="17">
        <v>3</v>
      </c>
      <c r="F80" s="31">
        <f t="shared" ref="F80:F87" si="5">E80/16</f>
        <v>0.1875</v>
      </c>
    </row>
    <row r="81" spans="2:6" ht="24" x14ac:dyDescent="0.25">
      <c r="B81" s="11" t="s">
        <v>35</v>
      </c>
      <c r="C81" s="14">
        <v>8</v>
      </c>
      <c r="D81" s="28">
        <f t="shared" si="4"/>
        <v>0.5</v>
      </c>
      <c r="E81" s="14">
        <v>8</v>
      </c>
      <c r="F81" s="30">
        <f t="shared" si="5"/>
        <v>0.5</v>
      </c>
    </row>
    <row r="82" spans="2:6" ht="24" x14ac:dyDescent="0.25">
      <c r="B82" s="12" t="s">
        <v>36</v>
      </c>
      <c r="C82" s="17">
        <v>4</v>
      </c>
      <c r="D82" s="29">
        <f t="shared" si="4"/>
        <v>0.25</v>
      </c>
      <c r="E82" s="17">
        <v>12</v>
      </c>
      <c r="F82" s="31">
        <f t="shared" si="5"/>
        <v>0.75</v>
      </c>
    </row>
    <row r="83" spans="2:6" ht="72" x14ac:dyDescent="0.25">
      <c r="B83" s="11" t="s">
        <v>37</v>
      </c>
      <c r="C83" s="14">
        <v>14</v>
      </c>
      <c r="D83" s="28">
        <f t="shared" si="4"/>
        <v>0.875</v>
      </c>
      <c r="E83" s="14">
        <v>2</v>
      </c>
      <c r="F83" s="30">
        <f t="shared" si="5"/>
        <v>0.125</v>
      </c>
    </row>
    <row r="84" spans="2:6" ht="24" x14ac:dyDescent="0.25">
      <c r="B84" s="12" t="s">
        <v>38</v>
      </c>
      <c r="C84" s="17">
        <v>3</v>
      </c>
      <c r="D84" s="29">
        <f t="shared" si="4"/>
        <v>0.1875</v>
      </c>
      <c r="E84" s="17">
        <v>13</v>
      </c>
      <c r="F84" s="31">
        <f t="shared" si="5"/>
        <v>0.8125</v>
      </c>
    </row>
    <row r="85" spans="2:6" ht="24" x14ac:dyDescent="0.25">
      <c r="B85" s="11" t="s">
        <v>39</v>
      </c>
      <c r="C85" s="14">
        <v>15</v>
      </c>
      <c r="D85" s="28">
        <f t="shared" si="4"/>
        <v>0.9375</v>
      </c>
      <c r="E85" s="14">
        <v>1</v>
      </c>
      <c r="F85" s="30">
        <f t="shared" si="5"/>
        <v>6.25E-2</v>
      </c>
    </row>
    <row r="86" spans="2:6" ht="72" x14ac:dyDescent="0.25">
      <c r="B86" s="12" t="s">
        <v>40</v>
      </c>
      <c r="C86" s="17">
        <v>7</v>
      </c>
      <c r="D86" s="29">
        <f t="shared" si="4"/>
        <v>0.4375</v>
      </c>
      <c r="E86" s="17">
        <v>9</v>
      </c>
      <c r="F86" s="31">
        <f t="shared" si="5"/>
        <v>0.5625</v>
      </c>
    </row>
    <row r="87" spans="2:6" ht="24" x14ac:dyDescent="0.25">
      <c r="B87" s="13" t="s">
        <v>41</v>
      </c>
      <c r="C87" s="18">
        <v>16</v>
      </c>
      <c r="D87" s="19">
        <f t="shared" si="4"/>
        <v>1</v>
      </c>
      <c r="E87" s="18">
        <v>0</v>
      </c>
      <c r="F87" s="20">
        <f t="shared" si="5"/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9"/>
  <sheetViews>
    <sheetView showGridLines="0" workbookViewId="0">
      <selection activeCell="G37" sqref="G37"/>
    </sheetView>
  </sheetViews>
  <sheetFormatPr defaultRowHeight="15" x14ac:dyDescent="0.25"/>
  <sheetData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3"/>
      <c r="N5" s="3"/>
      <c r="O5" s="3"/>
      <c r="P5" s="3"/>
      <c r="Q5" s="3"/>
      <c r="R5" s="3"/>
      <c r="S5" s="3"/>
      <c r="T5" s="2"/>
      <c r="U5" s="3"/>
      <c r="V5" s="3"/>
    </row>
    <row r="6" spans="12:22" x14ac:dyDescent="0.25">
      <c r="L6" s="2"/>
      <c r="M6" s="3"/>
      <c r="N6" s="3"/>
      <c r="O6" s="3"/>
      <c r="P6" s="3"/>
      <c r="Q6" s="3"/>
      <c r="R6" s="3"/>
      <c r="S6" s="3"/>
      <c r="T6" s="2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2"/>
      <c r="U7" s="3"/>
      <c r="V7" s="3"/>
    </row>
    <row r="8" spans="12:22" x14ac:dyDescent="0.25">
      <c r="L8" s="2"/>
      <c r="M8" s="4">
        <v>1</v>
      </c>
      <c r="N8" s="5">
        <v>0</v>
      </c>
      <c r="O8" s="5">
        <v>7.6999999999999999E-2</v>
      </c>
      <c r="P8" s="5">
        <v>0.308</v>
      </c>
      <c r="Q8" s="5">
        <v>0.38500000000000001</v>
      </c>
      <c r="R8" s="5">
        <v>0.23100000000000001</v>
      </c>
      <c r="S8" s="6">
        <v>3.77</v>
      </c>
      <c r="T8" s="2"/>
      <c r="U8" s="3"/>
      <c r="V8" s="3"/>
    </row>
    <row r="9" spans="12:22" x14ac:dyDescent="0.25">
      <c r="L9" s="2"/>
      <c r="M9" s="3"/>
      <c r="N9" s="3"/>
      <c r="O9" s="3"/>
      <c r="P9" s="3"/>
      <c r="Q9" s="3"/>
      <c r="R9" s="3"/>
      <c r="S9" s="3"/>
      <c r="T9" s="2"/>
      <c r="U9" s="3"/>
      <c r="V9" s="3"/>
    </row>
    <row r="10" spans="12:22" x14ac:dyDescent="0.25">
      <c r="L10" s="2"/>
      <c r="M10" s="3"/>
      <c r="N10" s="3"/>
      <c r="O10" s="3"/>
      <c r="P10" s="3"/>
      <c r="Q10" s="3"/>
      <c r="R10" s="3"/>
      <c r="S10" s="3"/>
      <c r="T10" s="2"/>
      <c r="U10" s="3"/>
      <c r="V10" s="3"/>
    </row>
    <row r="11" spans="12:22" x14ac:dyDescent="0.25">
      <c r="L11" s="2"/>
      <c r="M11" s="2"/>
      <c r="N11" s="2"/>
      <c r="O11" s="2"/>
      <c r="P11" s="2"/>
      <c r="Q11" s="2"/>
      <c r="R11" s="2"/>
      <c r="S11" s="2"/>
      <c r="T11" s="2"/>
      <c r="U11" s="3"/>
      <c r="V11" s="3"/>
    </row>
    <row r="12" spans="12:22" x14ac:dyDescent="0.25">
      <c r="M12" s="2"/>
      <c r="N12" s="2"/>
      <c r="O12" s="2"/>
      <c r="P12" s="2"/>
      <c r="Q12" s="2"/>
      <c r="R12" s="2"/>
      <c r="S12" s="2"/>
      <c r="T12" s="2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2"/>
      <c r="O17" s="2"/>
      <c r="P17" s="2"/>
      <c r="Q17" s="2"/>
      <c r="R17" s="2"/>
      <c r="S17" s="2"/>
      <c r="T17" s="2"/>
      <c r="U17" s="2"/>
      <c r="V17" s="3"/>
    </row>
    <row r="18" spans="13:22" x14ac:dyDescent="0.25">
      <c r="M18" s="3"/>
      <c r="N18" s="2"/>
      <c r="O18" s="2"/>
      <c r="P18" s="2"/>
      <c r="Q18" s="2"/>
      <c r="R18" s="2"/>
      <c r="S18" s="2"/>
      <c r="T18" s="2"/>
      <c r="U18" s="2"/>
      <c r="V18" s="3"/>
    </row>
    <row r="19" spans="13:22" x14ac:dyDescent="0.25">
      <c r="M19" s="3"/>
      <c r="N19" s="3"/>
      <c r="O19" s="3"/>
      <c r="P19" s="3"/>
      <c r="Q19" s="3"/>
      <c r="R19" s="3"/>
      <c r="S19" s="3"/>
      <c r="T19" s="3"/>
      <c r="U19" s="2"/>
      <c r="V19" s="3"/>
    </row>
    <row r="20" spans="13:22" x14ac:dyDescent="0.25">
      <c r="M20" s="3"/>
      <c r="N20" s="3"/>
      <c r="O20" s="3"/>
      <c r="P20" s="3"/>
      <c r="Q20" s="3"/>
      <c r="R20" s="3"/>
      <c r="S20" s="3"/>
      <c r="T20" s="3"/>
      <c r="U20" s="2"/>
      <c r="V20" s="3"/>
    </row>
    <row r="21" spans="13:22" x14ac:dyDescent="0.25">
      <c r="M21" s="3"/>
      <c r="N21" s="3"/>
      <c r="O21" s="3"/>
      <c r="P21" s="3"/>
      <c r="Q21" s="3"/>
      <c r="R21" s="3"/>
      <c r="S21" s="3"/>
      <c r="T21" s="3"/>
      <c r="U21" s="2"/>
      <c r="V21" s="3"/>
    </row>
    <row r="22" spans="13:22" x14ac:dyDescent="0.25">
      <c r="M22" s="3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3"/>
      <c r="N23" s="4">
        <v>1</v>
      </c>
      <c r="O23" s="5">
        <v>0</v>
      </c>
      <c r="P23" s="5">
        <v>0</v>
      </c>
      <c r="Q23" s="5">
        <v>0.25</v>
      </c>
      <c r="R23" s="5">
        <v>0.25</v>
      </c>
      <c r="S23" s="5">
        <v>0.5</v>
      </c>
      <c r="T23" s="23">
        <v>4.25</v>
      </c>
      <c r="U23" s="2"/>
      <c r="V23" s="3"/>
    </row>
    <row r="24" spans="13:22" x14ac:dyDescent="0.25">
      <c r="M24" s="3"/>
      <c r="N24" s="3"/>
      <c r="O24" s="3"/>
      <c r="P24" s="3"/>
      <c r="Q24" s="3"/>
      <c r="R24" s="3"/>
      <c r="S24" s="3"/>
      <c r="T24" s="3"/>
      <c r="U24" s="2"/>
      <c r="V24" s="3"/>
    </row>
    <row r="25" spans="13:22" x14ac:dyDescent="0.25">
      <c r="M25" s="3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3:22" x14ac:dyDescent="0.25"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99"/>
  <sheetViews>
    <sheetView showGridLines="0" workbookViewId="0">
      <selection activeCell="E112" sqref="E112"/>
    </sheetView>
  </sheetViews>
  <sheetFormatPr defaultRowHeight="15" x14ac:dyDescent="0.25"/>
  <cols>
    <col min="2" max="2" width="25.85546875" customWidth="1"/>
  </cols>
  <sheetData>
    <row r="3" spans="10:22" x14ac:dyDescent="0.25">
      <c r="L3" s="2"/>
      <c r="M3" s="2"/>
      <c r="N3" s="2"/>
      <c r="O3" s="2"/>
      <c r="P3" s="2"/>
      <c r="Q3" s="2"/>
      <c r="R3" s="2"/>
      <c r="S3" s="2"/>
      <c r="T3" s="2"/>
    </row>
    <row r="4" spans="10:22" x14ac:dyDescent="0.25">
      <c r="L4" s="2"/>
      <c r="M4" s="2"/>
      <c r="N4" s="2"/>
      <c r="O4" s="2"/>
      <c r="P4" s="2"/>
      <c r="Q4" s="2"/>
      <c r="R4" s="2"/>
      <c r="S4" s="2"/>
      <c r="T4" s="2"/>
    </row>
    <row r="5" spans="10:22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2" x14ac:dyDescent="0.25">
      <c r="J6" s="2"/>
      <c r="K6" s="2"/>
      <c r="L6" s="2"/>
      <c r="M6" s="3"/>
      <c r="N6" s="3"/>
      <c r="O6" s="3"/>
      <c r="P6" s="3"/>
      <c r="Q6" s="3"/>
      <c r="R6" s="3"/>
      <c r="S6" s="3"/>
      <c r="T6" s="3"/>
      <c r="U6" s="3"/>
      <c r="V6" s="3"/>
    </row>
    <row r="7" spans="10:22" x14ac:dyDescent="0.25">
      <c r="J7" s="2"/>
      <c r="K7" s="2"/>
      <c r="L7" s="2"/>
      <c r="M7" s="3"/>
      <c r="N7" s="3"/>
      <c r="O7" s="3"/>
      <c r="P7" s="3"/>
      <c r="Q7" s="3"/>
      <c r="R7" s="3"/>
      <c r="S7" s="3"/>
      <c r="T7" s="3"/>
      <c r="U7" s="3"/>
      <c r="V7" s="3"/>
    </row>
    <row r="8" spans="10:22" x14ac:dyDescent="0.25">
      <c r="J8" s="2"/>
      <c r="K8" s="2"/>
      <c r="L8" s="2"/>
      <c r="M8" s="3"/>
      <c r="N8" s="3" t="s">
        <v>43</v>
      </c>
      <c r="O8" s="3" t="s">
        <v>44</v>
      </c>
      <c r="P8" s="3" t="s">
        <v>45</v>
      </c>
      <c r="Q8" s="3" t="s">
        <v>46</v>
      </c>
      <c r="R8" s="3" t="s">
        <v>47</v>
      </c>
      <c r="S8" s="3" t="s">
        <v>48</v>
      </c>
      <c r="T8" s="3" t="s">
        <v>11</v>
      </c>
      <c r="U8" s="3"/>
      <c r="V8" s="3"/>
    </row>
    <row r="9" spans="10:22" x14ac:dyDescent="0.25">
      <c r="J9" s="2"/>
      <c r="K9" s="2"/>
      <c r="L9" s="2"/>
      <c r="M9" s="3"/>
      <c r="N9" s="3">
        <v>4</v>
      </c>
      <c r="O9" s="3">
        <v>4</v>
      </c>
      <c r="P9" s="3">
        <v>0</v>
      </c>
      <c r="Q9" s="3">
        <v>0</v>
      </c>
      <c r="R9" s="3">
        <v>2</v>
      </c>
      <c r="S9" s="3">
        <v>4</v>
      </c>
      <c r="T9" s="3">
        <v>0</v>
      </c>
      <c r="U9" s="3"/>
      <c r="V9" s="3"/>
    </row>
    <row r="10" spans="10:22" x14ac:dyDescent="0.25">
      <c r="J10" s="2"/>
      <c r="K10" s="2"/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0:22" x14ac:dyDescent="0.25">
      <c r="J11" s="2"/>
      <c r="K11" s="2"/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0:22" x14ac:dyDescent="0.25">
      <c r="J12" s="2"/>
      <c r="K12" s="2"/>
      <c r="L12" s="2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0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0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20" spans="11:21" x14ac:dyDescent="0.25">
      <c r="M20" s="2"/>
      <c r="N20" s="2"/>
      <c r="O20" s="2"/>
      <c r="P20" s="2"/>
      <c r="Q20" s="2"/>
      <c r="R20" s="2"/>
      <c r="S20" s="2"/>
    </row>
    <row r="21" spans="11:21" x14ac:dyDescent="0.25">
      <c r="K21" s="2"/>
      <c r="L21" s="2"/>
      <c r="M21" s="3"/>
      <c r="N21" s="3"/>
      <c r="O21" s="3"/>
      <c r="P21" s="3"/>
      <c r="Q21" s="3"/>
      <c r="R21" s="3"/>
      <c r="S21" s="3"/>
      <c r="T21" s="3"/>
      <c r="U21" s="3"/>
    </row>
    <row r="22" spans="11:21" ht="16.5" customHeight="1" x14ac:dyDescent="0.25">
      <c r="K22" s="2"/>
      <c r="L22" s="2"/>
      <c r="M22" s="3"/>
      <c r="N22" s="3"/>
      <c r="O22" s="3"/>
      <c r="P22" s="3"/>
      <c r="Q22" s="3"/>
      <c r="R22" s="3"/>
      <c r="S22" s="3"/>
      <c r="T22" s="3"/>
      <c r="U22" s="3"/>
    </row>
    <row r="23" spans="11:21" ht="17.25" customHeight="1" x14ac:dyDescent="0.25">
      <c r="K23" s="2"/>
      <c r="L23" s="2"/>
      <c r="M23" s="3"/>
      <c r="N23" s="3" t="s">
        <v>49</v>
      </c>
      <c r="O23" s="3" t="s">
        <v>50</v>
      </c>
      <c r="P23" s="3" t="s">
        <v>51</v>
      </c>
      <c r="Q23" s="3" t="s">
        <v>11</v>
      </c>
      <c r="R23" s="3" t="s">
        <v>52</v>
      </c>
      <c r="S23" s="3"/>
      <c r="T23" s="3"/>
      <c r="U23" s="3"/>
    </row>
    <row r="24" spans="11:21" ht="16.5" customHeight="1" x14ac:dyDescent="0.25">
      <c r="K24" s="2"/>
      <c r="L24" s="2"/>
      <c r="M24" s="3"/>
      <c r="N24" s="22">
        <v>0</v>
      </c>
      <c r="O24" s="22">
        <v>3</v>
      </c>
      <c r="P24" s="22">
        <v>0</v>
      </c>
      <c r="Q24" s="22">
        <v>0</v>
      </c>
      <c r="R24" s="22">
        <v>1</v>
      </c>
      <c r="S24" s="3"/>
      <c r="T24" s="3"/>
      <c r="U24" s="3"/>
    </row>
    <row r="25" spans="11:21" x14ac:dyDescent="0.25">
      <c r="K25" s="2"/>
      <c r="L25" s="2"/>
      <c r="M25" s="3"/>
      <c r="N25" s="3"/>
      <c r="O25" s="3"/>
      <c r="P25" s="3"/>
      <c r="Q25" s="3"/>
      <c r="R25" s="3"/>
      <c r="S25" s="3"/>
    </row>
    <row r="26" spans="11:21" x14ac:dyDescent="0.25">
      <c r="K26" s="2"/>
      <c r="L26" s="2"/>
      <c r="M26" s="3"/>
      <c r="N26" s="3"/>
      <c r="O26" s="3"/>
      <c r="P26" s="3"/>
      <c r="Q26" s="3"/>
      <c r="R26" s="3"/>
      <c r="S26" s="3"/>
    </row>
    <row r="27" spans="11:21" x14ac:dyDescent="0.25">
      <c r="M27" s="2"/>
      <c r="N27" s="2"/>
      <c r="O27" s="2"/>
      <c r="P27" s="2"/>
      <c r="Q27" s="2"/>
      <c r="R27" s="2"/>
      <c r="S27" s="2"/>
    </row>
    <row r="28" spans="11:21" x14ac:dyDescent="0.25">
      <c r="M28" s="2"/>
      <c r="N28" s="2"/>
      <c r="O28" s="2"/>
      <c r="P28" s="2"/>
      <c r="Q28" s="2"/>
      <c r="R28" s="2"/>
      <c r="S28" s="2"/>
    </row>
    <row r="42" spans="2:10" ht="33.75" customHeight="1" x14ac:dyDescent="0.25">
      <c r="B42" s="33" t="s">
        <v>54</v>
      </c>
      <c r="C42" s="34"/>
      <c r="D42" s="34"/>
      <c r="E42" s="34"/>
      <c r="F42" s="34"/>
      <c r="G42" s="34"/>
      <c r="H42" s="34"/>
      <c r="I42" s="34"/>
      <c r="J42" s="35"/>
    </row>
    <row r="43" spans="2:10" x14ac:dyDescent="0.25">
      <c r="B43" s="8"/>
      <c r="C43" s="53" t="s">
        <v>17</v>
      </c>
      <c r="D43" s="53"/>
      <c r="E43" s="53" t="s">
        <v>18</v>
      </c>
      <c r="F43" s="53"/>
      <c r="G43" s="54" t="s">
        <v>19</v>
      </c>
      <c r="H43" s="54"/>
      <c r="I43" s="53" t="s">
        <v>18</v>
      </c>
      <c r="J43" s="55"/>
    </row>
    <row r="44" spans="2:10" ht="120" x14ac:dyDescent="0.25">
      <c r="B44" s="11" t="s">
        <v>53</v>
      </c>
      <c r="C44" s="51">
        <v>10</v>
      </c>
      <c r="D44" s="51"/>
      <c r="E44" s="44">
        <v>0.625</v>
      </c>
      <c r="F44" s="44"/>
      <c r="G44" s="42">
        <v>6</v>
      </c>
      <c r="H44" s="42"/>
      <c r="I44" s="44">
        <v>0.375</v>
      </c>
      <c r="J44" s="45"/>
    </row>
    <row r="45" spans="2:10" ht="48" x14ac:dyDescent="0.25">
      <c r="B45" s="12" t="s">
        <v>55</v>
      </c>
      <c r="C45" s="50">
        <v>13</v>
      </c>
      <c r="D45" s="50"/>
      <c r="E45" s="46">
        <v>0.81200000000000006</v>
      </c>
      <c r="F45" s="46"/>
      <c r="G45" s="41">
        <v>3</v>
      </c>
      <c r="H45" s="41"/>
      <c r="I45" s="46">
        <v>0.188</v>
      </c>
      <c r="J45" s="47"/>
    </row>
    <row r="46" spans="2:10" ht="24" x14ac:dyDescent="0.25">
      <c r="B46" s="11" t="s">
        <v>56</v>
      </c>
      <c r="C46" s="51">
        <v>15</v>
      </c>
      <c r="D46" s="51"/>
      <c r="E46" s="44">
        <v>0.93799999999999994</v>
      </c>
      <c r="F46" s="44"/>
      <c r="G46" s="42">
        <v>1</v>
      </c>
      <c r="H46" s="42"/>
      <c r="I46" s="44">
        <v>6.2E-2</v>
      </c>
      <c r="J46" s="45"/>
    </row>
    <row r="47" spans="2:10" ht="24" x14ac:dyDescent="0.25">
      <c r="B47" s="21" t="s">
        <v>57</v>
      </c>
      <c r="C47" s="52">
        <v>12</v>
      </c>
      <c r="D47" s="52"/>
      <c r="E47" s="48">
        <v>0.75</v>
      </c>
      <c r="F47" s="48"/>
      <c r="G47" s="43">
        <v>4</v>
      </c>
      <c r="H47" s="43"/>
      <c r="I47" s="48">
        <v>0.25</v>
      </c>
      <c r="J47" s="49"/>
    </row>
    <row r="49" spans="11:18" x14ac:dyDescent="0.25">
      <c r="K49" s="2"/>
      <c r="L49" s="2"/>
      <c r="M49" s="2"/>
      <c r="N49" s="2"/>
      <c r="O49" s="2"/>
      <c r="P49" s="2"/>
      <c r="Q49" s="2"/>
      <c r="R49" s="2"/>
    </row>
    <row r="50" spans="11:18" x14ac:dyDescent="0.25">
      <c r="K50" s="2"/>
      <c r="L50" s="2"/>
      <c r="M50" s="2"/>
      <c r="N50" s="2"/>
      <c r="O50" s="2"/>
      <c r="P50" s="2"/>
      <c r="Q50" s="2"/>
      <c r="R50" s="2"/>
    </row>
    <row r="51" spans="11:18" x14ac:dyDescent="0.25">
      <c r="K51" s="2"/>
      <c r="L51" s="2"/>
      <c r="M51" s="2"/>
      <c r="N51" s="2"/>
      <c r="O51" s="2"/>
      <c r="P51" s="2"/>
      <c r="Q51" s="2"/>
      <c r="R51" s="2"/>
    </row>
    <row r="52" spans="11:18" x14ac:dyDescent="0.25">
      <c r="K52" s="2"/>
      <c r="L52" s="2"/>
      <c r="M52" s="3"/>
      <c r="N52" s="3" t="s">
        <v>58</v>
      </c>
      <c r="O52" s="3" t="s">
        <v>59</v>
      </c>
      <c r="P52" s="3" t="s">
        <v>60</v>
      </c>
      <c r="Q52" s="3" t="s">
        <v>61</v>
      </c>
      <c r="R52" s="3"/>
    </row>
    <row r="53" spans="11:18" x14ac:dyDescent="0.25">
      <c r="K53" s="2"/>
      <c r="L53" s="2"/>
      <c r="M53" s="3"/>
      <c r="N53" s="22">
        <v>5</v>
      </c>
      <c r="O53" s="22">
        <v>1</v>
      </c>
      <c r="P53" s="22">
        <v>2</v>
      </c>
      <c r="Q53" s="22">
        <v>5</v>
      </c>
      <c r="R53" s="5"/>
    </row>
    <row r="54" spans="11:18" x14ac:dyDescent="0.25">
      <c r="K54" s="2"/>
      <c r="L54" s="2"/>
      <c r="M54" s="3"/>
      <c r="N54" s="3"/>
      <c r="O54" s="3"/>
      <c r="P54" s="3"/>
      <c r="Q54" s="3"/>
      <c r="R54" s="3"/>
    </row>
    <row r="55" spans="11:18" x14ac:dyDescent="0.25">
      <c r="K55" s="2"/>
      <c r="L55" s="2"/>
      <c r="M55" s="2"/>
      <c r="N55" s="2"/>
      <c r="O55" s="2"/>
      <c r="P55" s="2"/>
      <c r="Q55" s="2"/>
      <c r="R55" s="2"/>
    </row>
    <row r="56" spans="11:18" x14ac:dyDescent="0.25">
      <c r="L56" s="2"/>
      <c r="M56" s="2"/>
      <c r="N56" s="2"/>
      <c r="O56" s="2"/>
      <c r="P56" s="2"/>
      <c r="Q56" s="2"/>
      <c r="R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3"/>
      <c r="N71" s="3"/>
      <c r="O71" s="3"/>
      <c r="P71" s="3"/>
      <c r="Q71" s="3"/>
      <c r="R71" s="3"/>
      <c r="S71" s="2"/>
      <c r="T71" s="2"/>
    </row>
    <row r="72" spans="12:20" x14ac:dyDescent="0.25">
      <c r="L72" s="2"/>
      <c r="M72" s="3"/>
      <c r="N72" s="3" t="s">
        <v>62</v>
      </c>
      <c r="O72" s="3" t="s">
        <v>63</v>
      </c>
      <c r="P72" s="3" t="s">
        <v>64</v>
      </c>
      <c r="Q72" s="3" t="s">
        <v>65</v>
      </c>
      <c r="R72" s="3" t="s">
        <v>66</v>
      </c>
      <c r="S72" s="2"/>
      <c r="T72" s="2"/>
    </row>
    <row r="73" spans="12:20" x14ac:dyDescent="0.25">
      <c r="L73" s="2"/>
      <c r="M73" s="3"/>
      <c r="N73" s="3">
        <v>1</v>
      </c>
      <c r="O73" s="3">
        <v>5</v>
      </c>
      <c r="P73" s="3">
        <v>4</v>
      </c>
      <c r="Q73" s="3">
        <v>0</v>
      </c>
      <c r="R73" s="3">
        <v>2</v>
      </c>
      <c r="S73" s="2"/>
      <c r="T73" s="2"/>
    </row>
    <row r="74" spans="12:20" x14ac:dyDescent="0.25">
      <c r="L74" s="2"/>
      <c r="M74" s="3"/>
      <c r="N74" s="3"/>
      <c r="O74" s="3"/>
      <c r="P74" s="3"/>
      <c r="Q74" s="3"/>
      <c r="R74" s="3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3"/>
      <c r="N92" s="3"/>
      <c r="O92" s="3"/>
      <c r="P92" s="3"/>
      <c r="Q92" s="3"/>
      <c r="R92" s="3"/>
      <c r="S92" s="3"/>
      <c r="T92" s="2"/>
    </row>
    <row r="93" spans="11:20" x14ac:dyDescent="0.25">
      <c r="K93" s="2"/>
      <c r="L93" s="2"/>
      <c r="M93" s="3"/>
      <c r="N93" s="3"/>
      <c r="O93" s="3"/>
      <c r="P93" s="3"/>
      <c r="Q93" s="3"/>
      <c r="R93" s="3"/>
      <c r="S93" s="3"/>
      <c r="T93" s="2"/>
    </row>
    <row r="94" spans="11:20" x14ac:dyDescent="0.25">
      <c r="K94" s="2"/>
      <c r="L94" s="2"/>
      <c r="M94" s="3"/>
      <c r="N94" s="3" t="s">
        <v>67</v>
      </c>
      <c r="O94" s="3" t="s">
        <v>68</v>
      </c>
      <c r="P94" s="3" t="s">
        <v>69</v>
      </c>
      <c r="Q94" s="3" t="s">
        <v>70</v>
      </c>
      <c r="R94" s="3"/>
      <c r="S94" s="3"/>
      <c r="T94" s="2"/>
    </row>
    <row r="95" spans="11:20" x14ac:dyDescent="0.25">
      <c r="K95" s="2"/>
      <c r="L95" s="2"/>
      <c r="M95" s="3"/>
      <c r="N95" s="3">
        <v>1</v>
      </c>
      <c r="O95" s="3">
        <v>6</v>
      </c>
      <c r="P95" s="3">
        <v>1</v>
      </c>
      <c r="Q95" s="3">
        <v>5</v>
      </c>
      <c r="R95" s="3"/>
      <c r="S95" s="3"/>
      <c r="T95" s="2"/>
    </row>
    <row r="96" spans="11:20" x14ac:dyDescent="0.25">
      <c r="K96" s="2"/>
      <c r="L96" s="2"/>
      <c r="M96" s="3"/>
      <c r="N96" s="3"/>
      <c r="O96" s="3"/>
      <c r="P96" s="3"/>
      <c r="Q96" s="3"/>
      <c r="R96" s="3"/>
      <c r="S96" s="3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2012-11-27T12:29:15Z</dcterms:modified>
</cp:coreProperties>
</file>