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72" i="5"/>
  <c r="D69" i="5"/>
  <c r="D70" i="5"/>
  <c r="D71" i="5"/>
  <c r="D68" i="5"/>
  <c r="P47" i="5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<sst xmlns="http://schemas.openxmlformats.org/spreadsheetml/2006/main" count="124" uniqueCount="74">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</sst>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4.1536857174208361E-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0.111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5157968429043E-3"/>
                  <c:y val="-6.1996030983931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768428587104181E-3"/>
                  <c:y val="-6.1787337558414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3997750795537112E-2"/>
                  <c:y val="-6.623391588246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</c:v>
                </c:pt>
                <c:pt idx="1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7611614359389642E-2"/>
                  <c:y val="-6.21914090007041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29485739366689E-2"/>
                  <c:y val="-6.28848345176365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0.5</c:v>
                </c:pt>
                <c:pt idx="1">
                  <c:v>0.222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6510650524419175E-2"/>
                  <c:y val="-6.3372127264579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233218659991549E-2"/>
                  <c:y val="-6.41641380193329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</c:v>
                </c:pt>
                <c:pt idx="1">
                  <c:v>0.33300000000000002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0267264"/>
        <c:axId val="30268800"/>
      </c:barChart>
      <c:catAx>
        <c:axId val="30267264"/>
        <c:scaling>
          <c:orientation val="maxMin"/>
        </c:scaling>
        <c:delete val="1"/>
        <c:axPos val="l"/>
        <c:majorTickMark val="out"/>
        <c:minorTickMark val="none"/>
        <c:tickLblPos val="none"/>
        <c:crossAx val="30268800"/>
        <c:crosses val="autoZero"/>
        <c:auto val="1"/>
        <c:lblAlgn val="ctr"/>
        <c:lblOffset val="100"/>
        <c:noMultiLvlLbl val="0"/>
      </c:catAx>
      <c:valAx>
        <c:axId val="302688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267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2.75</c:v>
                </c:pt>
                <c:pt idx="1">
                  <c:v>3.25</c:v>
                </c:pt>
                <c:pt idx="2">
                  <c:v>3.125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3406976"/>
        <c:axId val="33408512"/>
      </c:barChart>
      <c:catAx>
        <c:axId val="334069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408512"/>
        <c:crosses val="autoZero"/>
        <c:auto val="1"/>
        <c:lblAlgn val="ctr"/>
        <c:lblOffset val="100"/>
        <c:noMultiLvlLbl val="0"/>
      </c:catAx>
      <c:valAx>
        <c:axId val="33408512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3406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417402810798235E-2"/>
                  <c:y val="-4.699847583987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731178339549662E-3"/>
                  <c:y val="-4.9472387380148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6287143469947818E-3"/>
                  <c:y val="-4.699828105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0.13300000000000001</c:v>
                </c:pt>
                <c:pt idx="1">
                  <c:v>7.0999999999999994E-2</c:v>
                </c:pt>
                <c:pt idx="2">
                  <c:v>7.6999999999999999E-2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849579398143096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087014053991243E-2"/>
                  <c:y val="-4.9472387380148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1113704277270049E-2"/>
                  <c:y val="-4.6999060182412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0.28599999999999998</c:v>
                </c:pt>
                <c:pt idx="2">
                  <c:v>0.38500000000000001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120385921288925"/>
                  <c:y val="-4.9472192599301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890454482663351"/>
                  <c:y val="-4.9472192599301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276819275706879"/>
                  <c:y val="-4.699867062071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0.53300000000000003</c:v>
                </c:pt>
                <c:pt idx="1">
                  <c:v>0.64300000000000002</c:v>
                </c:pt>
                <c:pt idx="2">
                  <c:v>0.53800000000000003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1688192"/>
        <c:axId val="31689728"/>
      </c:barChart>
      <c:catAx>
        <c:axId val="316881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689728"/>
        <c:crosses val="autoZero"/>
        <c:auto val="1"/>
        <c:lblAlgn val="ctr"/>
        <c:lblOffset val="100"/>
        <c:noMultiLvlLbl val="0"/>
      </c:catAx>
      <c:valAx>
        <c:axId val="316897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688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4.25</c:v>
                </c:pt>
                <c:pt idx="1">
                  <c:v>4.375</c:v>
                </c:pt>
                <c:pt idx="2">
                  <c:v>4.25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3460608"/>
        <c:axId val="33462144"/>
      </c:barChart>
      <c:catAx>
        <c:axId val="334606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462144"/>
        <c:crosses val="autoZero"/>
        <c:auto val="1"/>
        <c:lblAlgn val="ctr"/>
        <c:lblOffset val="100"/>
        <c:noMultiLvlLbl val="0"/>
      </c:catAx>
      <c:valAx>
        <c:axId val="3346214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3460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86653494081183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0.46700000000000003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966017741609785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0.26700000000000002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0139268434588873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0.26700000000000002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3617024"/>
        <c:axId val="33618560"/>
      </c:barChart>
      <c:catAx>
        <c:axId val="33617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3618560"/>
        <c:crosses val="autoZero"/>
        <c:auto val="1"/>
        <c:lblAlgn val="ctr"/>
        <c:lblOffset val="100"/>
        <c:noMultiLvlLbl val="0"/>
      </c:catAx>
      <c:valAx>
        <c:axId val="3361856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36170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4770944"/>
        <c:axId val="34772480"/>
      </c:barChart>
      <c:catAx>
        <c:axId val="34770944"/>
        <c:scaling>
          <c:orientation val="minMax"/>
        </c:scaling>
        <c:delete val="1"/>
        <c:axPos val="l"/>
        <c:majorTickMark val="out"/>
        <c:minorTickMark val="none"/>
        <c:tickLblPos val="none"/>
        <c:crossAx val="34772480"/>
        <c:crosses val="autoZero"/>
        <c:auto val="1"/>
        <c:lblAlgn val="ctr"/>
        <c:lblOffset val="100"/>
        <c:noMultiLvlLbl val="0"/>
      </c:catAx>
      <c:valAx>
        <c:axId val="34772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770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4862592"/>
        <c:axId val="34864128"/>
      </c:barChart>
      <c:catAx>
        <c:axId val="34862592"/>
        <c:scaling>
          <c:orientation val="maxMin"/>
        </c:scaling>
        <c:delete val="1"/>
        <c:axPos val="l"/>
        <c:majorTickMark val="out"/>
        <c:minorTickMark val="none"/>
        <c:tickLblPos val="none"/>
        <c:crossAx val="34864128"/>
        <c:crosses val="autoZero"/>
        <c:auto val="1"/>
        <c:lblAlgn val="ctr"/>
        <c:lblOffset val="100"/>
        <c:noMultiLvlLbl val="0"/>
      </c:catAx>
      <c:valAx>
        <c:axId val="348641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862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15840"/>
        <c:axId val="34917376"/>
      </c:barChart>
      <c:catAx>
        <c:axId val="34915840"/>
        <c:scaling>
          <c:orientation val="maxMin"/>
        </c:scaling>
        <c:delete val="1"/>
        <c:axPos val="l"/>
        <c:majorTickMark val="out"/>
        <c:minorTickMark val="none"/>
        <c:tickLblPos val="none"/>
        <c:crossAx val="34917376"/>
        <c:crosses val="autoZero"/>
        <c:auto val="1"/>
        <c:lblAlgn val="ctr"/>
        <c:lblOffset val="100"/>
        <c:noMultiLvlLbl val="0"/>
      </c:catAx>
      <c:valAx>
        <c:axId val="349173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4915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6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744064"/>
        <c:axId val="82745600"/>
      </c:barChart>
      <c:catAx>
        <c:axId val="82744064"/>
        <c:scaling>
          <c:orientation val="maxMin"/>
        </c:scaling>
        <c:delete val="1"/>
        <c:axPos val="l"/>
        <c:majorTickMark val="out"/>
        <c:minorTickMark val="none"/>
        <c:tickLblPos val="none"/>
        <c:crossAx val="82745600"/>
        <c:crosses val="autoZero"/>
        <c:auto val="1"/>
        <c:lblAlgn val="ctr"/>
        <c:lblOffset val="100"/>
        <c:noMultiLvlLbl val="0"/>
      </c:catAx>
      <c:valAx>
        <c:axId val="827456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2744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573248"/>
        <c:axId val="87574784"/>
      </c:barChart>
      <c:catAx>
        <c:axId val="87573248"/>
        <c:scaling>
          <c:orientation val="maxMin"/>
        </c:scaling>
        <c:delete val="1"/>
        <c:axPos val="l"/>
        <c:majorTickMark val="out"/>
        <c:minorTickMark val="none"/>
        <c:tickLblPos val="none"/>
        <c:crossAx val="87574784"/>
        <c:crosses val="autoZero"/>
        <c:auto val="1"/>
        <c:lblAlgn val="ctr"/>
        <c:lblOffset val="100"/>
        <c:noMultiLvlLbl val="0"/>
      </c:catAx>
      <c:valAx>
        <c:axId val="875747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7573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4</c:v>
                </c:pt>
                <c:pt idx="2">
                  <c:v>2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768448"/>
        <c:axId val="87770240"/>
      </c:barChart>
      <c:catAx>
        <c:axId val="87768448"/>
        <c:scaling>
          <c:orientation val="maxMin"/>
        </c:scaling>
        <c:delete val="1"/>
        <c:axPos val="l"/>
        <c:majorTickMark val="out"/>
        <c:minorTickMark val="none"/>
        <c:tickLblPos val="none"/>
        <c:crossAx val="87770240"/>
        <c:crosses val="autoZero"/>
        <c:auto val="1"/>
        <c:lblAlgn val="ctr"/>
        <c:lblOffset val="100"/>
        <c:noMultiLvlLbl val="0"/>
      </c:catAx>
      <c:valAx>
        <c:axId val="877702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7768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3.8</c:v>
                </c:pt>
                <c:pt idx="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1549312"/>
        <c:axId val="31550848"/>
      </c:barChart>
      <c:catAx>
        <c:axId val="31549312"/>
        <c:scaling>
          <c:orientation val="maxMin"/>
        </c:scaling>
        <c:delete val="1"/>
        <c:axPos val="l"/>
        <c:majorTickMark val="out"/>
        <c:minorTickMark val="none"/>
        <c:tickLblPos val="none"/>
        <c:crossAx val="31550848"/>
        <c:crosses val="autoZero"/>
        <c:auto val="1"/>
        <c:lblAlgn val="ctr"/>
        <c:lblOffset val="100"/>
        <c:noMultiLvlLbl val="0"/>
      </c:catAx>
      <c:valAx>
        <c:axId val="31550848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1549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1868416"/>
        <c:axId val="31869952"/>
      </c:barChart>
      <c:catAx>
        <c:axId val="318684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869952"/>
        <c:crosses val="autoZero"/>
        <c:auto val="1"/>
        <c:lblAlgn val="ctr"/>
        <c:lblOffset val="100"/>
        <c:noMultiLvlLbl val="0"/>
      </c:catAx>
      <c:valAx>
        <c:axId val="31869952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8684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29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429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0.125</c:v>
                </c:pt>
                <c:pt idx="1">
                  <c:v>0.125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1.1428421447319155E-2"/>
                  <c:y val="-4.8260907280816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0.125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714285714285714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421447319086E-2"/>
                  <c:y val="-4.81467999688687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428571428571429E-2"/>
                  <c:y val="-4.890582640447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0.25</c:v>
                </c:pt>
                <c:pt idx="1">
                  <c:v>0.125</c:v>
                </c:pt>
                <c:pt idx="2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619047619047616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359E-2"/>
                  <c:y val="-4.7611326579585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1904611923509563E-2"/>
                  <c:y val="-5.08353141660072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0.25</c:v>
                </c:pt>
                <c:pt idx="1">
                  <c:v>0.125</c:v>
                </c:pt>
                <c:pt idx="2">
                  <c:v>0.375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2884739407574057E-2"/>
                  <c:y val="-4.8911906723048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480194975628047"/>
                  <c:y val="-4.82615153126743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436820397450319"/>
                  <c:y val="-5.1257693629771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0.375</c:v>
                </c:pt>
                <c:pt idx="1">
                  <c:v>0.5</c:v>
                </c:pt>
                <c:pt idx="2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29927296"/>
        <c:axId val="29928832"/>
      </c:barChart>
      <c:catAx>
        <c:axId val="299272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928832"/>
        <c:crosses val="autoZero"/>
        <c:auto val="1"/>
        <c:lblAlgn val="ctr"/>
        <c:lblOffset val="100"/>
        <c:noMultiLvlLbl val="0"/>
      </c:catAx>
      <c:valAx>
        <c:axId val="299288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9272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3.75</c:v>
                </c:pt>
                <c:pt idx="1">
                  <c:v>3.75</c:v>
                </c:pt>
                <c:pt idx="2">
                  <c:v>4.375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0062080"/>
        <c:axId val="30063616"/>
      </c:barChart>
      <c:catAx>
        <c:axId val="300620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063616"/>
        <c:crosses val="autoZero"/>
        <c:auto val="1"/>
        <c:lblAlgn val="ctr"/>
        <c:lblOffset val="100"/>
        <c:noMultiLvlLbl val="0"/>
      </c:catAx>
      <c:valAx>
        <c:axId val="30063616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0062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76044129235618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760441292356187E-3"/>
                  <c:y val="-4.444410374634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520882584712374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7.0999999999999994E-2</c:v>
                </c:pt>
                <c:pt idx="1">
                  <c:v>7.0999999999999994E-2</c:v>
                </c:pt>
                <c:pt idx="2">
                  <c:v>0</c:v>
                </c:pt>
                <c:pt idx="3">
                  <c:v>0</c:v>
                </c:pt>
                <c:pt idx="4">
                  <c:v>7.0999999999999994E-2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336485421591746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3585500394011033E-2"/>
                  <c:y val="-4.4444437037964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760441292356187E-3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184397163120567E-2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0.14299999999999999</c:v>
                </c:pt>
                <c:pt idx="1">
                  <c:v>0.28599999999999998</c:v>
                </c:pt>
                <c:pt idx="2">
                  <c:v>7.0999999999999994E-2</c:v>
                </c:pt>
                <c:pt idx="3">
                  <c:v>0.13300000000000001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798911660865087E-2"/>
                  <c:y val="-4.35082208876855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910736335263056E-3"/>
                  <c:y val="-4.562362277654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951657638539862E-2"/>
                  <c:y val="-4.562362277654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268529377090275E-3"/>
                  <c:y val="-4.3507554304452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912405452864493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0.14299999999999999</c:v>
                </c:pt>
                <c:pt idx="1">
                  <c:v>7.0999999999999994E-2</c:v>
                </c:pt>
                <c:pt idx="2">
                  <c:v>0.14299999999999999</c:v>
                </c:pt>
                <c:pt idx="3">
                  <c:v>6.7000000000000004E-2</c:v>
                </c:pt>
                <c:pt idx="4">
                  <c:v>0.14299999999999999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258514671481666E-2"/>
                  <c:y val="-4.3507387658644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6061627048391995E-2"/>
                  <c:y val="-4.3820848423805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105787308501329E-2"/>
                  <c:y val="-4.3507887596069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134757977947794E-2"/>
                  <c:y val="-4.5624122713973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0373286672499272E-2"/>
                  <c:y val="-4.4579753434195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0.14299999999999999</c:v>
                </c:pt>
                <c:pt idx="1">
                  <c:v>0.42899999999999999</c:v>
                </c:pt>
                <c:pt idx="2">
                  <c:v>0.14299999999999999</c:v>
                </c:pt>
                <c:pt idx="3">
                  <c:v>0.2</c:v>
                </c:pt>
                <c:pt idx="4">
                  <c:v>0.14299999999999999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519728473657116"/>
                  <c:y val="-4.5624122713973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280604108883669E-2"/>
                  <c:y val="-4.5624122713973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131847880717039"/>
                  <c:y val="-4.5623956068165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899356552062198"/>
                  <c:y val="-4.56237894223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539544436378078"/>
                  <c:y val="-4.4579753434195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</c:v>
                </c:pt>
                <c:pt idx="1">
                  <c:v>0.14299999999999999</c:v>
                </c:pt>
                <c:pt idx="2">
                  <c:v>0.64300000000000002</c:v>
                </c:pt>
                <c:pt idx="3">
                  <c:v>0.6</c:v>
                </c:pt>
                <c:pt idx="4">
                  <c:v>0.64300000000000002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273344"/>
        <c:axId val="33274880"/>
      </c:barChart>
      <c:catAx>
        <c:axId val="332733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3274880"/>
        <c:crosses val="autoZero"/>
        <c:auto val="1"/>
        <c:lblAlgn val="ctr"/>
        <c:lblOffset val="100"/>
        <c:noMultiLvlLbl val="0"/>
      </c:catAx>
      <c:valAx>
        <c:axId val="332748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3273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4.125</c:v>
                </c:pt>
                <c:pt idx="1">
                  <c:v>3.2857142857142856</c:v>
                </c:pt>
                <c:pt idx="2">
                  <c:v>4.25</c:v>
                </c:pt>
                <c:pt idx="3">
                  <c:v>4.375</c:v>
                </c:pt>
                <c:pt idx="4">
                  <c:v>4.5714285714285712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66720"/>
        <c:axId val="31968256"/>
      </c:barChart>
      <c:catAx>
        <c:axId val="319667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968256"/>
        <c:crosses val="autoZero"/>
        <c:auto val="1"/>
        <c:lblAlgn val="ctr"/>
        <c:lblOffset val="100"/>
        <c:noMultiLvlLbl val="0"/>
      </c:catAx>
      <c:valAx>
        <c:axId val="3196825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1966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0.53846153846153844</c:v>
                </c:pt>
                <c:pt idx="1">
                  <c:v>0.23100000000000001</c:v>
                </c:pt>
                <c:pt idx="2">
                  <c:v>7.6999999999999999E-2</c:v>
                </c:pt>
                <c:pt idx="3">
                  <c:v>8.3000000000000004E-2</c:v>
                </c:pt>
                <c:pt idx="4">
                  <c:v>0.111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0.15384615384615385</c:v>
                </c:pt>
                <c:pt idx="1">
                  <c:v>0.154</c:v>
                </c:pt>
                <c:pt idx="2">
                  <c:v>0.308</c:v>
                </c:pt>
                <c:pt idx="3">
                  <c:v>0.33300000000000002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0.30769230769230771</c:v>
                </c:pt>
                <c:pt idx="1">
                  <c:v>0.23100000000000001</c:v>
                </c:pt>
                <c:pt idx="2">
                  <c:v>0.154</c:v>
                </c:pt>
                <c:pt idx="3">
                  <c:v>0.25</c:v>
                </c:pt>
                <c:pt idx="4">
                  <c:v>0.111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</c:v>
                </c:pt>
                <c:pt idx="1">
                  <c:v>0.38500000000000001</c:v>
                </c:pt>
                <c:pt idx="2">
                  <c:v>0.38500000000000001</c:v>
                </c:pt>
                <c:pt idx="3">
                  <c:v>0.25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7.6999999999999999E-2</c:v>
                </c:pt>
                <c:pt idx="3">
                  <c:v>8.3000000000000004E-2</c:v>
                </c:pt>
                <c:pt idx="4">
                  <c:v>0.77800000000000002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057984"/>
        <c:axId val="32072064"/>
      </c:barChart>
      <c:catAx>
        <c:axId val="32057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2072064"/>
        <c:crosses val="autoZero"/>
        <c:auto val="1"/>
        <c:lblAlgn val="ctr"/>
        <c:lblOffset val="100"/>
        <c:noMultiLvlLbl val="0"/>
      </c:catAx>
      <c:valAx>
        <c:axId val="3207206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2057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5087714451206733E-3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78947150304303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087714451206733E-3"/>
                  <c:y val="-3.9100068503167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0589165549224327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6.7000000000000004E-2</c:v>
                </c:pt>
                <c:pt idx="1">
                  <c:v>0.13300000000000001</c:v>
                </c:pt>
                <c:pt idx="2">
                  <c:v>6.7000000000000004E-2</c:v>
                </c:pt>
                <c:pt idx="3">
                  <c:v>0.16700000000000001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381953670126582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7545238631684124E-3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9001237877988967E-2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4464692020349225E-3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0.2</c:v>
                </c:pt>
                <c:pt idx="1">
                  <c:v>6.7000000000000004E-2</c:v>
                </c:pt>
                <c:pt idx="2">
                  <c:v>0.2</c:v>
                </c:pt>
                <c:pt idx="3">
                  <c:v>8.3000000000000004E-2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187818871693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974159555993985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049678263615E-2"/>
                  <c:y val="-4.3009059351452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5915450211983672E-2"/>
                  <c:y val="-4.3009367230855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0.26700000000000002</c:v>
                </c:pt>
                <c:pt idx="1">
                  <c:v>0.26700000000000002</c:v>
                </c:pt>
                <c:pt idx="2">
                  <c:v>0.26700000000000002</c:v>
                </c:pt>
                <c:pt idx="3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8947357515215158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498823387370716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9078182196687086E-2"/>
                  <c:y val="-4.10541790780551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8947357515215158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0.33300000000000002</c:v>
                </c:pt>
                <c:pt idx="1">
                  <c:v>0.13300000000000001</c:v>
                </c:pt>
                <c:pt idx="2">
                  <c:v>0.2</c:v>
                </c:pt>
                <c:pt idx="3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082191313414655E-2"/>
                  <c:y val="-4.300952117055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9992664733711184E-2"/>
                  <c:y val="-4.300967511025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894728844491108E-2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070171560965387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0.13300000000000001</c:v>
                </c:pt>
                <c:pt idx="1">
                  <c:v>0.4</c:v>
                </c:pt>
                <c:pt idx="2">
                  <c:v>0.26700000000000002</c:v>
                </c:pt>
                <c:pt idx="3">
                  <c:v>0.16700000000000001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4718848"/>
        <c:axId val="34720384"/>
      </c:barChart>
      <c:catAx>
        <c:axId val="347188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4720384"/>
        <c:crosses val="autoZero"/>
        <c:auto val="1"/>
        <c:lblAlgn val="ctr"/>
        <c:lblOffset val="100"/>
        <c:noMultiLvlLbl val="0"/>
      </c:catAx>
      <c:valAx>
        <c:axId val="347203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47188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5,8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3,8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P95" sqref="P95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0" t="s">
        <v>69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2"/>
      <c r="T7" s="2"/>
    </row>
    <row r="8" spans="1:20" x14ac:dyDescent="0.25">
      <c r="K8" s="2"/>
      <c r="L8" s="23" t="s">
        <v>72</v>
      </c>
      <c r="M8" s="4">
        <v>0</v>
      </c>
      <c r="N8" s="4">
        <v>0.1</v>
      </c>
      <c r="O8" s="4">
        <v>0.1</v>
      </c>
      <c r="P8" s="4">
        <v>0.5</v>
      </c>
      <c r="Q8" s="4">
        <v>0.3</v>
      </c>
      <c r="R8" s="24">
        <f>(0*1+1*2+1*3+5*4+3*5)/10</f>
        <v>4</v>
      </c>
      <c r="S8" s="2"/>
      <c r="T8" s="2"/>
    </row>
    <row r="9" spans="1:20" x14ac:dyDescent="0.25">
      <c r="K9" s="2"/>
      <c r="L9" s="3" t="s">
        <v>0</v>
      </c>
      <c r="M9" s="4">
        <v>0.111</v>
      </c>
      <c r="N9" s="4">
        <v>0</v>
      </c>
      <c r="O9" s="4">
        <v>0.33300000000000002</v>
      </c>
      <c r="P9" s="4">
        <v>0.222</v>
      </c>
      <c r="Q9" s="4">
        <v>0.33300000000000002</v>
      </c>
      <c r="R9" s="24">
        <f>(1*1+0*2+3*3+2*4+3*5)/9</f>
        <v>3.6666666666666665</v>
      </c>
      <c r="S9" s="2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2:21" x14ac:dyDescent="0.25">
      <c r="O18" s="1"/>
    </row>
    <row r="26" spans="12:21" x14ac:dyDescent="0.25"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2:21" x14ac:dyDescent="0.25"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2:21" x14ac:dyDescent="0.25"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2:21" x14ac:dyDescent="0.25"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2:21" x14ac:dyDescent="0.25"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2:21" x14ac:dyDescent="0.25">
      <c r="L31" s="2"/>
      <c r="M31" s="23" t="s">
        <v>73</v>
      </c>
      <c r="N31" s="4">
        <v>0</v>
      </c>
      <c r="O31" s="4">
        <v>0.2</v>
      </c>
      <c r="P31" s="4">
        <v>0</v>
      </c>
      <c r="Q31" s="4">
        <v>0.6</v>
      </c>
      <c r="R31" s="4">
        <v>0.2</v>
      </c>
      <c r="S31" s="24">
        <f>(0*1+1*2+0*3+3*4+1*5)/5</f>
        <v>3.8</v>
      </c>
      <c r="T31" s="2"/>
      <c r="U31" s="2"/>
    </row>
    <row r="32" spans="12:21" x14ac:dyDescent="0.25">
      <c r="L32" s="2"/>
      <c r="M32" s="3" t="s">
        <v>0</v>
      </c>
      <c r="N32" s="4">
        <v>0.25</v>
      </c>
      <c r="O32" s="4">
        <v>0</v>
      </c>
      <c r="P32" s="4">
        <v>0.5</v>
      </c>
      <c r="Q32" s="4">
        <v>0</v>
      </c>
      <c r="R32" s="4">
        <v>0.25</v>
      </c>
      <c r="S32" s="24">
        <f>(1*1+0*2+2*3+0*4+1*5)/4</f>
        <v>3</v>
      </c>
      <c r="T32" s="2"/>
      <c r="U32" s="2"/>
    </row>
    <row r="33" spans="12:21" x14ac:dyDescent="0.25"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2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2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2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2:21" x14ac:dyDescent="0.25">
      <c r="M40" s="2"/>
      <c r="N40" s="2"/>
      <c r="O40" s="2"/>
      <c r="P40" s="2"/>
      <c r="Q40" s="2"/>
    </row>
    <row r="41" spans="12:21" x14ac:dyDescent="0.25">
      <c r="M41" s="2"/>
      <c r="N41" s="2"/>
      <c r="O41" s="2"/>
      <c r="P41" s="2"/>
      <c r="Q41" s="2"/>
    </row>
    <row r="42" spans="12:21" x14ac:dyDescent="0.25">
      <c r="M42" s="2"/>
      <c r="N42" s="2"/>
      <c r="O42" s="2"/>
      <c r="P42" s="2"/>
      <c r="Q42" s="2"/>
      <c r="R42" s="2"/>
      <c r="S42" s="2"/>
    </row>
    <row r="43" spans="12:21" x14ac:dyDescent="0.25">
      <c r="M43" s="2"/>
      <c r="N43" s="3"/>
      <c r="O43" s="3"/>
      <c r="P43" s="3"/>
      <c r="Q43" s="3"/>
      <c r="R43" s="2"/>
      <c r="S43" s="2"/>
    </row>
    <row r="44" spans="12:21" x14ac:dyDescent="0.25">
      <c r="M44" s="2"/>
      <c r="N44" s="3"/>
      <c r="O44" s="3"/>
      <c r="P44" s="3"/>
      <c r="Q44" s="3"/>
      <c r="R44" s="2"/>
      <c r="S44" s="2"/>
    </row>
    <row r="45" spans="12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2:21" x14ac:dyDescent="0.25">
      <c r="M46" s="2"/>
      <c r="N46" s="3">
        <v>1</v>
      </c>
      <c r="O46" s="25">
        <v>3</v>
      </c>
      <c r="P46" s="25">
        <v>0</v>
      </c>
      <c r="Q46" s="3"/>
      <c r="R46" s="2"/>
      <c r="S46" s="2"/>
    </row>
    <row r="47" spans="12:21" x14ac:dyDescent="0.25">
      <c r="M47" s="2"/>
      <c r="N47" s="3">
        <v>2</v>
      </c>
      <c r="O47" s="25">
        <v>1</v>
      </c>
      <c r="P47" s="25">
        <v>1</v>
      </c>
      <c r="Q47" s="3"/>
      <c r="R47" s="2"/>
      <c r="S47" s="2"/>
    </row>
    <row r="48" spans="12:21" x14ac:dyDescent="0.25">
      <c r="M48" s="2"/>
      <c r="N48" s="3">
        <v>3</v>
      </c>
      <c r="O48" s="25">
        <v>0</v>
      </c>
      <c r="P48" s="25">
        <v>2</v>
      </c>
      <c r="Q48" s="3"/>
      <c r="R48" s="2"/>
      <c r="S48" s="2"/>
    </row>
    <row r="49" spans="13:19" x14ac:dyDescent="0.25">
      <c r="M49" s="2"/>
      <c r="N49" s="3">
        <v>4</v>
      </c>
      <c r="O49" s="25">
        <v>0</v>
      </c>
      <c r="P49" s="25">
        <v>2</v>
      </c>
      <c r="Q49" s="3"/>
      <c r="R49" s="2"/>
      <c r="S49" s="2"/>
    </row>
    <row r="50" spans="13:19" x14ac:dyDescent="0.25">
      <c r="M50" s="2"/>
      <c r="N50" s="3">
        <v>5</v>
      </c>
      <c r="O50" s="25">
        <v>2</v>
      </c>
      <c r="P50" s="25">
        <v>1</v>
      </c>
      <c r="Q50" s="3"/>
      <c r="R50" s="2"/>
      <c r="S50" s="2"/>
    </row>
    <row r="51" spans="13:19" x14ac:dyDescent="0.25">
      <c r="M51" s="2"/>
      <c r="N51" s="3">
        <v>6</v>
      </c>
      <c r="O51" s="25">
        <v>0</v>
      </c>
      <c r="P51" s="25">
        <v>2</v>
      </c>
      <c r="Q51" s="3"/>
      <c r="R51" s="2"/>
      <c r="S51" s="2"/>
    </row>
    <row r="52" spans="13:19" x14ac:dyDescent="0.25">
      <c r="M52" s="2"/>
      <c r="N52" s="3">
        <v>7</v>
      </c>
      <c r="O52" s="25">
        <v>1</v>
      </c>
      <c r="P52" s="25">
        <v>1</v>
      </c>
      <c r="Q52" s="3"/>
      <c r="R52" s="2"/>
      <c r="S52" s="2"/>
    </row>
    <row r="53" spans="13:19" x14ac:dyDescent="0.25">
      <c r="M53" s="2"/>
      <c r="N53" s="3">
        <v>8</v>
      </c>
      <c r="O53" s="25">
        <v>3</v>
      </c>
      <c r="P53" s="25">
        <v>0</v>
      </c>
      <c r="Q53" s="3"/>
      <c r="R53" s="2"/>
      <c r="S53" s="2"/>
    </row>
    <row r="54" spans="13:19" x14ac:dyDescent="0.25">
      <c r="M54" s="2"/>
      <c r="N54" s="3">
        <v>9</v>
      </c>
      <c r="O54" s="25">
        <v>2</v>
      </c>
      <c r="P54" s="25">
        <v>0</v>
      </c>
      <c r="Q54" s="3"/>
      <c r="R54" s="2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2"/>
      <c r="O56" s="2"/>
      <c r="P56" s="2"/>
      <c r="Q56" s="2"/>
      <c r="R56" s="2"/>
      <c r="S56" s="2"/>
    </row>
    <row r="57" spans="13:19" x14ac:dyDescent="0.25">
      <c r="M57" s="2"/>
      <c r="N57" s="3"/>
      <c r="O57" s="3"/>
      <c r="P57" s="3"/>
      <c r="Q57" s="3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O78" sqref="O78"/>
    </sheetView>
  </sheetViews>
  <sheetFormatPr defaultRowHeight="15" x14ac:dyDescent="0.25"/>
  <sheetData>
    <row r="2" spans="1:23" ht="27.75" customHeight="1" x14ac:dyDescent="0.35">
      <c r="A2" s="30" t="s">
        <v>70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  <c r="W11" s="2"/>
    </row>
    <row r="12" spans="1:23" x14ac:dyDescent="0.25">
      <c r="M12" s="2"/>
      <c r="N12" s="23">
        <v>1</v>
      </c>
      <c r="O12" s="4">
        <v>0.125</v>
      </c>
      <c r="P12" s="4">
        <v>0</v>
      </c>
      <c r="Q12" s="4">
        <v>0.25</v>
      </c>
      <c r="R12" s="4">
        <v>0.25</v>
      </c>
      <c r="S12" s="4">
        <v>0.375</v>
      </c>
      <c r="T12" s="24">
        <f>(1*1+0*2+2*3+2*4+3*5)/8</f>
        <v>3.75</v>
      </c>
      <c r="U12" s="2"/>
      <c r="V12" s="2"/>
      <c r="W12" s="2"/>
    </row>
    <row r="13" spans="1:23" x14ac:dyDescent="0.25">
      <c r="M13" s="2"/>
      <c r="N13" s="3">
        <v>2</v>
      </c>
      <c r="O13" s="4">
        <v>0.125</v>
      </c>
      <c r="P13" s="4">
        <v>0.125</v>
      </c>
      <c r="Q13" s="4">
        <v>0.125</v>
      </c>
      <c r="R13" s="4">
        <v>0.125</v>
      </c>
      <c r="S13" s="4">
        <v>0.5</v>
      </c>
      <c r="T13" s="24">
        <f>(1*1+1*2+1*3+1*4+4*5)/8</f>
        <v>3.75</v>
      </c>
      <c r="U13" s="2"/>
      <c r="V13" s="2"/>
      <c r="W13" s="2"/>
    </row>
    <row r="14" spans="1:23" x14ac:dyDescent="0.25">
      <c r="M14" s="2"/>
      <c r="N14" s="3">
        <v>3</v>
      </c>
      <c r="O14" s="4">
        <v>0</v>
      </c>
      <c r="P14" s="4">
        <v>0</v>
      </c>
      <c r="Q14" s="4">
        <v>0.125</v>
      </c>
      <c r="R14" s="4">
        <v>0.375</v>
      </c>
      <c r="S14" s="4">
        <v>0.5</v>
      </c>
      <c r="T14" s="24">
        <f>(0*1+0*2+1*3+3*4+4*5)/8</f>
        <v>4.375</v>
      </c>
      <c r="U14" s="2"/>
      <c r="V14" s="2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3:23" x14ac:dyDescent="0.25">
      <c r="M42" s="2"/>
      <c r="N42" s="2"/>
      <c r="O42" s="23">
        <v>1</v>
      </c>
      <c r="P42" s="4">
        <v>0.125</v>
      </c>
      <c r="Q42" s="4">
        <v>0</v>
      </c>
      <c r="R42" s="4">
        <v>0.25</v>
      </c>
      <c r="S42" s="4">
        <v>0.25</v>
      </c>
      <c r="T42" s="4">
        <v>0.375</v>
      </c>
      <c r="U42" s="24">
        <f>(1*1+0*2+2*3+2*4+3*5)/8</f>
        <v>3.75</v>
      </c>
      <c r="V42" s="3"/>
      <c r="W42" s="2"/>
    </row>
    <row r="43" spans="13:23" x14ac:dyDescent="0.25">
      <c r="M43" s="2"/>
      <c r="N43" s="2"/>
      <c r="O43" s="3">
        <v>2</v>
      </c>
      <c r="P43" s="4">
        <v>0.125</v>
      </c>
      <c r="Q43" s="4">
        <v>0.125</v>
      </c>
      <c r="R43" s="4">
        <v>0.125</v>
      </c>
      <c r="S43" s="4">
        <v>0.125</v>
      </c>
      <c r="T43" s="4">
        <v>0.5</v>
      </c>
      <c r="U43" s="24">
        <f>(1*1+1*2+1*3+1*4+4*5)/8</f>
        <v>3.75</v>
      </c>
      <c r="V43" s="3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0</v>
      </c>
      <c r="R44" s="4">
        <v>0.125</v>
      </c>
      <c r="S44" s="4">
        <v>0.375</v>
      </c>
      <c r="T44" s="4">
        <v>0.5</v>
      </c>
      <c r="U44" s="24">
        <f>(0*1+0*2+1*3+3*4+4*5)/8</f>
        <v>4.375</v>
      </c>
      <c r="V44" s="3"/>
      <c r="W44" s="2"/>
    </row>
    <row r="45" spans="13:23" x14ac:dyDescent="0.25"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Q113" sqref="Q113"/>
    </sheetView>
  </sheetViews>
  <sheetFormatPr defaultRowHeight="15" x14ac:dyDescent="0.25"/>
  <sheetData>
    <row r="2" spans="1:20" ht="31.5" customHeight="1" x14ac:dyDescent="0.35">
      <c r="A2" s="30" t="s">
        <v>71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20" x14ac:dyDescent="0.25">
      <c r="L3" s="2"/>
      <c r="M3" s="2"/>
      <c r="N3" s="2"/>
      <c r="O3" s="2"/>
      <c r="P3" s="2"/>
      <c r="Q3" s="2"/>
      <c r="R3" s="2"/>
      <c r="S3" s="2"/>
    </row>
    <row r="4" spans="1:20" x14ac:dyDescent="0.25">
      <c r="L4" s="2"/>
      <c r="M4" s="2"/>
      <c r="N4" s="2"/>
      <c r="O4" s="2"/>
      <c r="P4" s="2"/>
      <c r="Q4" s="2"/>
      <c r="R4" s="2"/>
      <c r="S4" s="2"/>
    </row>
    <row r="5" spans="1:20" x14ac:dyDescent="0.25">
      <c r="L5" s="2"/>
      <c r="M5" s="2"/>
      <c r="N5" s="2"/>
      <c r="O5" s="2"/>
      <c r="P5" s="2"/>
      <c r="Q5" s="2"/>
      <c r="R5" s="2"/>
      <c r="S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J7" s="2"/>
      <c r="K7" s="3"/>
      <c r="L7" s="2"/>
      <c r="M7" s="2"/>
      <c r="N7" s="2"/>
      <c r="O7" s="2"/>
      <c r="P7" s="2"/>
      <c r="Q7" s="2"/>
      <c r="R7" s="2"/>
      <c r="S7" s="2"/>
      <c r="T7" s="2"/>
    </row>
    <row r="8" spans="1:20" x14ac:dyDescent="0.25">
      <c r="J8" s="3"/>
      <c r="K8" s="3"/>
      <c r="L8" s="3"/>
      <c r="M8" s="3"/>
      <c r="N8" s="3"/>
      <c r="O8" s="3"/>
      <c r="P8" s="3"/>
      <c r="Q8" s="3"/>
      <c r="R8" s="3"/>
      <c r="S8" s="3"/>
      <c r="T8" s="2"/>
    </row>
    <row r="9" spans="1:20" x14ac:dyDescent="0.25">
      <c r="J9" s="3"/>
      <c r="K9" s="3"/>
      <c r="L9" s="3"/>
      <c r="M9" s="3"/>
      <c r="N9" s="3"/>
      <c r="O9" s="3"/>
      <c r="P9" s="3"/>
      <c r="Q9" s="3"/>
      <c r="R9" s="3"/>
      <c r="S9" s="3"/>
      <c r="T9" s="2"/>
    </row>
    <row r="10" spans="1:20" x14ac:dyDescent="0.25">
      <c r="J10" s="3"/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</row>
    <row r="11" spans="1:20" x14ac:dyDescent="0.25">
      <c r="J11" s="3"/>
      <c r="K11" s="3"/>
      <c r="L11" s="3"/>
      <c r="M11" s="23">
        <v>1</v>
      </c>
      <c r="N11" s="4">
        <v>7.0999999999999994E-2</v>
      </c>
      <c r="O11" s="4">
        <v>0.14299999999999999</v>
      </c>
      <c r="P11" s="4">
        <v>0.14299999999999999</v>
      </c>
      <c r="Q11" s="4">
        <v>0.14299999999999999</v>
      </c>
      <c r="R11" s="4">
        <v>0.5</v>
      </c>
      <c r="S11" s="24">
        <f>(1*1+2*2+2*3+2*4+7*5)/14</f>
        <v>3.8571428571428572</v>
      </c>
      <c r="T11" s="2"/>
    </row>
    <row r="12" spans="1:20" x14ac:dyDescent="0.25">
      <c r="J12" s="3"/>
      <c r="K12" s="3"/>
      <c r="L12" s="3"/>
      <c r="M12" s="3">
        <v>2</v>
      </c>
      <c r="N12" s="4">
        <v>7.0999999999999994E-2</v>
      </c>
      <c r="O12" s="4">
        <v>0.28599999999999998</v>
      </c>
      <c r="P12" s="4">
        <v>7.0999999999999994E-2</v>
      </c>
      <c r="Q12" s="4">
        <v>0.42899999999999999</v>
      </c>
      <c r="R12" s="4">
        <v>0.14299999999999999</v>
      </c>
      <c r="S12" s="24">
        <f>(1*1+4*2+1*3+6*4+2*5)/14</f>
        <v>3.2857142857142856</v>
      </c>
      <c r="T12" s="2"/>
    </row>
    <row r="13" spans="1:20" x14ac:dyDescent="0.25">
      <c r="J13" s="3"/>
      <c r="K13" s="3"/>
      <c r="L13" s="3"/>
      <c r="M13" s="3">
        <v>3</v>
      </c>
      <c r="N13" s="4">
        <v>0</v>
      </c>
      <c r="O13" s="4">
        <v>7.0999999999999994E-2</v>
      </c>
      <c r="P13" s="4">
        <v>0.14299999999999999</v>
      </c>
      <c r="Q13" s="4">
        <v>0.14299999999999999</v>
      </c>
      <c r="R13" s="4">
        <v>0.64300000000000002</v>
      </c>
      <c r="S13" s="24">
        <f>(0*1+1*2+2*3+2*4+9*5)/14</f>
        <v>4.3571428571428568</v>
      </c>
      <c r="T13" s="2"/>
    </row>
    <row r="14" spans="1:20" x14ac:dyDescent="0.25">
      <c r="J14" s="3"/>
      <c r="K14" s="3"/>
      <c r="L14" s="3"/>
      <c r="M14" s="3">
        <v>4</v>
      </c>
      <c r="N14" s="4">
        <v>0</v>
      </c>
      <c r="O14" s="4">
        <v>0.13300000000000001</v>
      </c>
      <c r="P14" s="4">
        <v>6.7000000000000004E-2</v>
      </c>
      <c r="Q14" s="4">
        <v>0.2</v>
      </c>
      <c r="R14" s="4">
        <v>0.6</v>
      </c>
      <c r="S14" s="24">
        <f>(0*1+2*2+1*3+3*4+9*5)/15</f>
        <v>4.2666666666666666</v>
      </c>
      <c r="T14" s="2"/>
    </row>
    <row r="15" spans="1:20" x14ac:dyDescent="0.25">
      <c r="J15" s="3"/>
      <c r="K15" s="3"/>
      <c r="L15" s="3"/>
      <c r="M15" s="3">
        <v>5</v>
      </c>
      <c r="N15" s="4">
        <v>7.0999999999999994E-2</v>
      </c>
      <c r="O15" s="4">
        <v>0</v>
      </c>
      <c r="P15" s="4">
        <v>0.14299999999999999</v>
      </c>
      <c r="Q15" s="4">
        <v>0.14299999999999999</v>
      </c>
      <c r="R15" s="4">
        <v>0.64300000000000002</v>
      </c>
      <c r="S15" s="24">
        <f>(1*1+0*2+2*3+2*4+9*5)/14</f>
        <v>4.2857142857142856</v>
      </c>
      <c r="T15" s="2"/>
    </row>
    <row r="16" spans="1:20" x14ac:dyDescent="0.25">
      <c r="J16" s="3"/>
      <c r="K16" s="3"/>
      <c r="L16" s="2"/>
      <c r="M16" s="2"/>
      <c r="N16" s="2"/>
      <c r="O16" s="2"/>
      <c r="P16" s="2"/>
      <c r="Q16" s="2"/>
      <c r="R16" s="2"/>
      <c r="S16" s="2"/>
      <c r="T16" s="2"/>
    </row>
    <row r="17" spans="10:20" x14ac:dyDescent="0.25">
      <c r="J17" s="3"/>
      <c r="K17" s="3"/>
      <c r="L17" s="2"/>
      <c r="M17" s="2"/>
      <c r="N17" s="2"/>
      <c r="O17" s="2"/>
      <c r="P17" s="2"/>
      <c r="Q17" s="2"/>
      <c r="R17" s="2"/>
      <c r="S17" s="2"/>
      <c r="T17" s="2"/>
    </row>
    <row r="18" spans="10:20" x14ac:dyDescent="0.25">
      <c r="J18" s="3"/>
      <c r="K18" s="3"/>
      <c r="L18" s="2"/>
      <c r="M18" s="2"/>
      <c r="N18" s="2"/>
      <c r="O18" s="2"/>
      <c r="P18" s="2"/>
      <c r="Q18" s="2"/>
      <c r="R18" s="2"/>
      <c r="S18" s="2"/>
    </row>
    <row r="19" spans="10:20" x14ac:dyDescent="0.25">
      <c r="J19" s="3"/>
      <c r="K19" s="3"/>
      <c r="L19" s="2"/>
      <c r="M19" s="2"/>
      <c r="N19" s="2"/>
      <c r="O19" s="2"/>
      <c r="P19" s="2"/>
      <c r="Q19" s="2"/>
      <c r="R19" s="2"/>
      <c r="S19" s="2"/>
    </row>
    <row r="20" spans="10:20" x14ac:dyDescent="0.25">
      <c r="L20" s="2"/>
      <c r="M20" s="2"/>
      <c r="N20" s="2"/>
      <c r="O20" s="2"/>
      <c r="P20" s="2"/>
      <c r="Q20" s="2"/>
      <c r="R20" s="2"/>
      <c r="S20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0.25</v>
      </c>
      <c r="S49" s="4">
        <v>0</v>
      </c>
      <c r="T49" s="4">
        <v>0.125</v>
      </c>
      <c r="U49" s="4">
        <v>0.625</v>
      </c>
      <c r="V49" s="24">
        <f>(0*1+2*2+0*3+1*4+5*5)/8</f>
        <v>4.125</v>
      </c>
      <c r="W49" s="3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0.28599999999999998</v>
      </c>
      <c r="S50" s="4">
        <v>0.14299999999999999</v>
      </c>
      <c r="T50" s="4">
        <v>0.57099999999999995</v>
      </c>
      <c r="U50" s="4">
        <v>0</v>
      </c>
      <c r="V50" s="24">
        <f>(0*1+2*2+1*3+4*4+0*5)/7</f>
        <v>3.2857142857142856</v>
      </c>
      <c r="W50" s="3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0.125</v>
      </c>
      <c r="S51" s="4">
        <v>0.125</v>
      </c>
      <c r="T51" s="4">
        <v>0.125</v>
      </c>
      <c r="U51" s="4">
        <v>0.625</v>
      </c>
      <c r="V51" s="24">
        <f>(0*1+1*2+1*3+1*4+5*5)/8</f>
        <v>4.25</v>
      </c>
      <c r="W51" s="3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0.125</v>
      </c>
      <c r="S52" s="4">
        <v>0</v>
      </c>
      <c r="T52" s="4">
        <v>0.25</v>
      </c>
      <c r="U52" s="4">
        <v>0.625</v>
      </c>
      <c r="V52" s="24">
        <f>(0*1+1*2+0*3+2*4+5*5)/8</f>
        <v>4.375</v>
      </c>
      <c r="W52" s="3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</v>
      </c>
      <c r="S53" s="4">
        <v>0.14299999999999999</v>
      </c>
      <c r="T53" s="4">
        <v>0.14299999999999999</v>
      </c>
      <c r="U53" s="4">
        <v>0.71399999999999997</v>
      </c>
      <c r="V53" s="24">
        <f>(0*1+0*2+1*3+1*4+5*5)/7</f>
        <v>4.5714285714285712</v>
      </c>
      <c r="W53" s="3"/>
      <c r="X53" s="2"/>
      <c r="Y53" s="2"/>
      <c r="Z53" s="3"/>
    </row>
    <row r="54" spans="14:26" x14ac:dyDescent="0.25">
      <c r="N54" s="2"/>
      <c r="O54" s="2"/>
      <c r="P54" s="3"/>
      <c r="Q54" s="3"/>
      <c r="R54" s="3"/>
      <c r="S54" s="3"/>
      <c r="T54" s="3"/>
      <c r="U54" s="3"/>
      <c r="V54" s="3"/>
      <c r="W54" s="3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2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2"/>
      <c r="Y76" s="2"/>
    </row>
    <row r="77" spans="15:25" x14ac:dyDescent="0.25">
      <c r="O77" s="2"/>
      <c r="P77" s="2"/>
      <c r="Q77" s="3" t="s">
        <v>6</v>
      </c>
      <c r="R77" s="4">
        <f>7/R83</f>
        <v>0.53846153846153844</v>
      </c>
      <c r="S77" s="4">
        <v>0.23100000000000001</v>
      </c>
      <c r="T77" s="4">
        <v>7.6999999999999999E-2</v>
      </c>
      <c r="U77" s="4">
        <v>8.3000000000000004E-2</v>
      </c>
      <c r="V77" s="4">
        <v>0.111</v>
      </c>
      <c r="W77" s="3"/>
      <c r="X77" s="2"/>
      <c r="Y77" s="2"/>
    </row>
    <row r="78" spans="15:25" x14ac:dyDescent="0.25">
      <c r="O78" s="2"/>
      <c r="P78" s="2"/>
      <c r="Q78" s="3" t="s">
        <v>7</v>
      </c>
      <c r="R78" s="4">
        <f>2/R83</f>
        <v>0.15384615384615385</v>
      </c>
      <c r="S78" s="4">
        <v>0.154</v>
      </c>
      <c r="T78" s="4">
        <v>0.308</v>
      </c>
      <c r="U78" s="4">
        <v>0.33300000000000002</v>
      </c>
      <c r="V78" s="4">
        <v>0</v>
      </c>
      <c r="W78" s="3"/>
      <c r="X78" s="2"/>
      <c r="Y78" s="2"/>
    </row>
    <row r="79" spans="15:25" x14ac:dyDescent="0.25">
      <c r="O79" s="2"/>
      <c r="P79" s="2"/>
      <c r="Q79" s="3" t="s">
        <v>8</v>
      </c>
      <c r="R79" s="4">
        <f>4/R83</f>
        <v>0.30769230769230771</v>
      </c>
      <c r="S79" s="4">
        <v>0.23100000000000001</v>
      </c>
      <c r="T79" s="4">
        <v>0.154</v>
      </c>
      <c r="U79" s="4">
        <v>0.25</v>
      </c>
      <c r="V79" s="4">
        <v>0.111</v>
      </c>
      <c r="W79" s="3"/>
      <c r="X79" s="2"/>
      <c r="Y79" s="2"/>
    </row>
    <row r="80" spans="15:25" x14ac:dyDescent="0.25">
      <c r="O80" s="2"/>
      <c r="P80" s="2"/>
      <c r="Q80" s="3" t="s">
        <v>9</v>
      </c>
      <c r="R80" s="4">
        <f>0/R83</f>
        <v>0</v>
      </c>
      <c r="S80" s="4">
        <v>0.38500000000000001</v>
      </c>
      <c r="T80" s="4">
        <v>0.38500000000000001</v>
      </c>
      <c r="U80" s="4">
        <v>0.25</v>
      </c>
      <c r="V80" s="4">
        <v>0</v>
      </c>
      <c r="W80" s="3"/>
      <c r="X80" s="2"/>
      <c r="Y80" s="2"/>
    </row>
    <row r="81" spans="15:25" x14ac:dyDescent="0.25">
      <c r="O81" s="2"/>
      <c r="P81" s="2"/>
      <c r="Q81" s="3" t="s">
        <v>10</v>
      </c>
      <c r="R81" s="4">
        <f>0/R83</f>
        <v>0</v>
      </c>
      <c r="S81" s="4">
        <v>0</v>
      </c>
      <c r="T81" s="4">
        <v>7.6999999999999999E-2</v>
      </c>
      <c r="U81" s="4">
        <v>8.3000000000000004E-2</v>
      </c>
      <c r="V81" s="4">
        <v>0.77800000000000002</v>
      </c>
      <c r="W81" s="3"/>
      <c r="X81" s="2"/>
      <c r="Y81" s="2"/>
    </row>
    <row r="82" spans="15:25" x14ac:dyDescent="0.25">
      <c r="O82" s="2"/>
      <c r="P82" s="2"/>
      <c r="Q82" s="3"/>
      <c r="R82" s="3"/>
      <c r="S82" s="3"/>
      <c r="T82" s="3"/>
      <c r="U82" s="3"/>
      <c r="V82" s="3"/>
      <c r="W82" s="3"/>
      <c r="X82" s="2"/>
      <c r="Y82" s="2"/>
    </row>
    <row r="83" spans="15:25" x14ac:dyDescent="0.25">
      <c r="O83" s="2"/>
      <c r="P83" s="2"/>
      <c r="Q83" s="3"/>
      <c r="R83" s="3">
        <v>13</v>
      </c>
      <c r="S83" s="3"/>
      <c r="T83" s="3"/>
      <c r="U83" s="3"/>
      <c r="V83" s="3"/>
      <c r="W83" s="3"/>
      <c r="X83" s="2"/>
      <c r="Y83" s="2"/>
    </row>
    <row r="84" spans="15:25" x14ac:dyDescent="0.25"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5:25" x14ac:dyDescent="0.25"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Y51"/>
  <sheetViews>
    <sheetView showGridLines="0" workbookViewId="0">
      <selection activeCell="U62" sqref="U62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3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6.7000000000000004E-2</v>
      </c>
      <c r="R7" s="4">
        <v>0.2</v>
      </c>
      <c r="S7" s="4">
        <v>0.26700000000000002</v>
      </c>
      <c r="T7" s="4">
        <v>0.33300000000000002</v>
      </c>
      <c r="U7" s="4">
        <v>0.13300000000000001</v>
      </c>
      <c r="V7" s="24">
        <f>(1*1+3*2+4*3+5*4+2*5)/15</f>
        <v>3.2666666666666666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0.13300000000000001</v>
      </c>
      <c r="R8" s="4">
        <v>6.7000000000000004E-2</v>
      </c>
      <c r="S8" s="4">
        <v>0.26700000000000002</v>
      </c>
      <c r="T8" s="4">
        <v>0.13300000000000001</v>
      </c>
      <c r="U8" s="4">
        <v>0.4</v>
      </c>
      <c r="V8" s="24">
        <f>(2*1+1*2+4*3+2*4+6*5)/15</f>
        <v>3.6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6.7000000000000004E-2</v>
      </c>
      <c r="R9" s="4">
        <v>0.2</v>
      </c>
      <c r="S9" s="4">
        <v>0.26700000000000002</v>
      </c>
      <c r="T9" s="4">
        <v>0.2</v>
      </c>
      <c r="U9" s="4">
        <v>0.26700000000000002</v>
      </c>
      <c r="V9" s="24">
        <f>(1*1+3*2+4*3+3*4+4*5)/15</f>
        <v>3.4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0.16700000000000001</v>
      </c>
      <c r="R10" s="4">
        <v>8.3000000000000004E-2</v>
      </c>
      <c r="S10" s="4">
        <v>0.25</v>
      </c>
      <c r="T10" s="4">
        <v>0.33300000000000002</v>
      </c>
      <c r="U10" s="4">
        <v>0.16700000000000001</v>
      </c>
      <c r="V10" s="24">
        <f>(2*1+1*2+3*3+4*4+2*5)/12</f>
        <v>3.25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5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5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5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</row>
    <row r="43" spans="14:25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</row>
    <row r="44" spans="14:25" x14ac:dyDescent="0.25">
      <c r="N44" s="2"/>
      <c r="O44" s="2"/>
      <c r="P44" s="2"/>
      <c r="Q44" s="23">
        <v>1</v>
      </c>
      <c r="R44" s="4">
        <v>0.125</v>
      </c>
      <c r="S44" s="4">
        <v>0.25</v>
      </c>
      <c r="T44" s="4">
        <v>0.375</v>
      </c>
      <c r="U44" s="4">
        <v>0.25</v>
      </c>
      <c r="V44" s="4">
        <v>0</v>
      </c>
      <c r="W44" s="24">
        <f>(1*1+2*2+3*3+2*4+0*5)/8</f>
        <v>2.75</v>
      </c>
      <c r="X44" s="2"/>
      <c r="Y44" s="3"/>
    </row>
    <row r="45" spans="14:25" x14ac:dyDescent="0.25">
      <c r="N45" s="2"/>
      <c r="O45" s="2"/>
      <c r="P45" s="2"/>
      <c r="Q45" s="3">
        <v>2</v>
      </c>
      <c r="R45" s="4">
        <v>0.125</v>
      </c>
      <c r="S45" s="4">
        <v>0.125</v>
      </c>
      <c r="T45" s="4">
        <v>0.375</v>
      </c>
      <c r="U45" s="4">
        <v>0.125</v>
      </c>
      <c r="V45" s="4">
        <v>0.25</v>
      </c>
      <c r="W45" s="24">
        <f>(1*1+1*2+3*3+1*4+2*5)/8</f>
        <v>3.25</v>
      </c>
      <c r="X45" s="2"/>
      <c r="Y45" s="3"/>
    </row>
    <row r="46" spans="14:25" x14ac:dyDescent="0.25">
      <c r="N46" s="2"/>
      <c r="O46" s="2"/>
      <c r="P46" s="2"/>
      <c r="Q46" s="3">
        <v>3</v>
      </c>
      <c r="R46" s="4">
        <v>0</v>
      </c>
      <c r="S46" s="4">
        <v>0.375</v>
      </c>
      <c r="T46" s="4">
        <v>0.25</v>
      </c>
      <c r="U46" s="4">
        <v>0.25</v>
      </c>
      <c r="V46" s="4">
        <v>0.125</v>
      </c>
      <c r="W46" s="24">
        <f>(0*1+3*2+2*3+2*4+1*5)/8</f>
        <v>3.125</v>
      </c>
      <c r="X46" s="2"/>
      <c r="Y46" s="3"/>
    </row>
    <row r="47" spans="14:25" x14ac:dyDescent="0.25">
      <c r="N47" s="2"/>
      <c r="O47" s="2"/>
      <c r="P47" s="2"/>
      <c r="Q47" s="3">
        <v>4</v>
      </c>
      <c r="R47" s="4">
        <v>0.16700000000000001</v>
      </c>
      <c r="S47" s="4">
        <v>0.16700000000000001</v>
      </c>
      <c r="T47" s="4">
        <v>0.16700000000000001</v>
      </c>
      <c r="U47" s="4">
        <v>0.5</v>
      </c>
      <c r="V47" s="4">
        <v>0</v>
      </c>
      <c r="W47" s="24">
        <f>(1*1+1*2+1*3+3*4+0*5)/6</f>
        <v>3</v>
      </c>
      <c r="X47" s="2"/>
      <c r="Y47" s="3"/>
    </row>
    <row r="48" spans="14:25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</row>
    <row r="49" spans="14:25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</row>
    <row r="50" spans="14:25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</row>
    <row r="51" spans="14:25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H92" sqref="H92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1" t="s">
        <v>19</v>
      </c>
      <c r="C4" s="32"/>
      <c r="D4" s="32"/>
      <c r="E4" s="32"/>
      <c r="F4" s="33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4</v>
      </c>
      <c r="D6" s="12">
        <v>0.23499999999999999</v>
      </c>
      <c r="E6" s="11">
        <v>13</v>
      </c>
      <c r="F6" s="13">
        <v>0.76500000000000001</v>
      </c>
    </row>
    <row r="7" spans="2:18" ht="24" x14ac:dyDescent="0.25">
      <c r="B7" s="9" t="s">
        <v>22</v>
      </c>
      <c r="C7" s="14">
        <v>6</v>
      </c>
      <c r="D7" s="28">
        <v>0.35299999999999998</v>
      </c>
      <c r="E7" s="14">
        <v>11</v>
      </c>
      <c r="F7" s="29">
        <v>0.64700000000000002</v>
      </c>
    </row>
    <row r="8" spans="2:18" ht="24" x14ac:dyDescent="0.25">
      <c r="B8" s="8" t="s">
        <v>23</v>
      </c>
      <c r="C8" s="11">
        <v>4</v>
      </c>
      <c r="D8" s="26">
        <v>0.23499999999999999</v>
      </c>
      <c r="E8" s="11">
        <v>13</v>
      </c>
      <c r="F8" s="27">
        <v>0.76500000000000001</v>
      </c>
    </row>
    <row r="9" spans="2:18" ht="48" x14ac:dyDescent="0.25">
      <c r="B9" s="9" t="s">
        <v>24</v>
      </c>
      <c r="C9" s="14">
        <v>14</v>
      </c>
      <c r="D9" s="28">
        <v>0.82399999999999995</v>
      </c>
      <c r="E9" s="14">
        <v>3</v>
      </c>
      <c r="F9" s="29">
        <v>0.17599999999999999</v>
      </c>
    </row>
    <row r="10" spans="2:18" ht="24" x14ac:dyDescent="0.25">
      <c r="B10" s="10" t="s">
        <v>26</v>
      </c>
      <c r="C10" s="15">
        <v>16</v>
      </c>
      <c r="D10" s="16">
        <v>0.94099999999999995</v>
      </c>
      <c r="E10" s="15">
        <v>1</v>
      </c>
      <c r="F10" s="17">
        <v>5.8999999999999997E-2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0</v>
      </c>
      <c r="K18" s="4">
        <v>0</v>
      </c>
      <c r="L18" s="4">
        <v>0.13300000000000001</v>
      </c>
      <c r="M18" s="4">
        <v>0.33300000000000002</v>
      </c>
      <c r="N18" s="4">
        <v>0.53300000000000003</v>
      </c>
      <c r="O18" s="24">
        <f>(0*1+0*2+2*3+5*4+8*5)/15</f>
        <v>4.4000000000000004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</v>
      </c>
      <c r="K19" s="4">
        <v>0</v>
      </c>
      <c r="L19" s="4">
        <v>7.0999999999999994E-2</v>
      </c>
      <c r="M19" s="4">
        <v>0.28599999999999998</v>
      </c>
      <c r="N19" s="4">
        <v>0.64300000000000002</v>
      </c>
      <c r="O19" s="24">
        <f>(0*1+0*2+1*3+4*4+9*5)/11</f>
        <v>5.8181818181818183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</v>
      </c>
      <c r="L20" s="4">
        <v>7.6999999999999999E-2</v>
      </c>
      <c r="M20" s="4">
        <v>0.38500000000000001</v>
      </c>
      <c r="N20" s="4">
        <v>0.53800000000000003</v>
      </c>
      <c r="O20" s="24">
        <f>(0*1+0*2+1*3+5*4+7*5)/13</f>
        <v>4.4615384615384617</v>
      </c>
      <c r="P20" s="2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</v>
      </c>
      <c r="M45" s="4">
        <v>0.25</v>
      </c>
      <c r="N45" s="4">
        <v>0.25</v>
      </c>
      <c r="O45" s="4">
        <v>0.5</v>
      </c>
      <c r="P45" s="24">
        <f>(0*1+0*2+2*3+2*4+4*5)/8</f>
        <v>4.25</v>
      </c>
      <c r="Q45" s="3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0</v>
      </c>
      <c r="M46" s="4">
        <v>0.125</v>
      </c>
      <c r="N46" s="4">
        <v>0.375</v>
      </c>
      <c r="O46" s="4">
        <v>0.5</v>
      </c>
      <c r="P46" s="24">
        <f>(0*1+0*2+1*3+3*4+4*5)/8</f>
        <v>4.375</v>
      </c>
      <c r="Q46" s="3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0.125</v>
      </c>
      <c r="N47" s="4">
        <v>0.5</v>
      </c>
      <c r="O47" s="4">
        <v>0.375</v>
      </c>
      <c r="P47" s="24">
        <f>(0*1+0*2+1*3+4*4+3*5)/8</f>
        <v>4.25</v>
      </c>
      <c r="Q47" s="3"/>
      <c r="R47" s="2"/>
      <c r="S47" s="2"/>
      <c r="T47" s="2"/>
    </row>
    <row r="48" spans="6:20" x14ac:dyDescent="0.25">
      <c r="F48" s="2"/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4" t="s">
        <v>25</v>
      </c>
      <c r="C66" s="35"/>
      <c r="D66" s="35"/>
      <c r="E66" s="35"/>
      <c r="F66" s="36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13</v>
      </c>
      <c r="D68" s="12">
        <f>C68/17</f>
        <v>0.76470588235294112</v>
      </c>
      <c r="E68" s="11">
        <v>4</v>
      </c>
      <c r="F68" s="13">
        <f>E68/17</f>
        <v>0.23529411764705882</v>
      </c>
    </row>
    <row r="69" spans="2:6" ht="36" x14ac:dyDescent="0.25">
      <c r="B69" s="9" t="s">
        <v>28</v>
      </c>
      <c r="C69" s="14">
        <v>13</v>
      </c>
      <c r="D69" s="28">
        <f t="shared" ref="D69:D72" si="0">C69/17</f>
        <v>0.76470588235294112</v>
      </c>
      <c r="E69" s="14">
        <v>4</v>
      </c>
      <c r="F69" s="29">
        <f t="shared" ref="F69:F72" si="1">E69/17</f>
        <v>0.23529411764705882</v>
      </c>
    </row>
    <row r="70" spans="2:6" ht="48" x14ac:dyDescent="0.25">
      <c r="B70" s="8" t="s">
        <v>29</v>
      </c>
      <c r="C70" s="11">
        <v>14</v>
      </c>
      <c r="D70" s="26">
        <f t="shared" si="0"/>
        <v>0.82352941176470584</v>
      </c>
      <c r="E70" s="11">
        <v>3</v>
      </c>
      <c r="F70" s="27">
        <f t="shared" si="1"/>
        <v>0.17647058823529413</v>
      </c>
    </row>
    <row r="71" spans="2:6" ht="48" x14ac:dyDescent="0.25">
      <c r="B71" s="9" t="s">
        <v>30</v>
      </c>
      <c r="C71" s="14">
        <v>15</v>
      </c>
      <c r="D71" s="28">
        <f t="shared" si="0"/>
        <v>0.88235294117647056</v>
      </c>
      <c r="E71" s="14">
        <v>2</v>
      </c>
      <c r="F71" s="29">
        <f t="shared" si="1"/>
        <v>0.11764705882352941</v>
      </c>
    </row>
    <row r="72" spans="2:6" ht="24" x14ac:dyDescent="0.25">
      <c r="B72" s="10" t="s">
        <v>26</v>
      </c>
      <c r="C72" s="15">
        <v>17</v>
      </c>
      <c r="D72" s="16">
        <f t="shared" si="0"/>
        <v>1</v>
      </c>
      <c r="E72" s="15">
        <v>0</v>
      </c>
      <c r="F72" s="17">
        <f t="shared" si="1"/>
        <v>0</v>
      </c>
    </row>
    <row r="77" spans="2:6" ht="36" customHeight="1" x14ac:dyDescent="0.25">
      <c r="B77" s="31" t="s">
        <v>31</v>
      </c>
      <c r="C77" s="37"/>
      <c r="D77" s="37"/>
      <c r="E77" s="37"/>
      <c r="F77" s="38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54">
        <v>5</v>
      </c>
      <c r="D79" s="21">
        <f>C79/17</f>
        <v>0.29411764705882354</v>
      </c>
      <c r="E79" s="54">
        <v>12</v>
      </c>
      <c r="F79" s="22">
        <f>E79/17</f>
        <v>0.70588235294117652</v>
      </c>
    </row>
    <row r="80" spans="2:6" ht="24" x14ac:dyDescent="0.25">
      <c r="B80" s="9" t="s">
        <v>33</v>
      </c>
      <c r="C80" s="55">
        <v>16</v>
      </c>
      <c r="D80" s="28">
        <f t="shared" ref="D80:D87" si="2">C80/17</f>
        <v>0.94117647058823528</v>
      </c>
      <c r="E80" s="55">
        <v>1</v>
      </c>
      <c r="F80" s="29">
        <f t="shared" ref="F80:F87" si="3">E80/17</f>
        <v>5.8823529411764705E-2</v>
      </c>
    </row>
    <row r="81" spans="2:6" ht="24" x14ac:dyDescent="0.25">
      <c r="B81" s="8" t="s">
        <v>34</v>
      </c>
      <c r="C81" s="54">
        <v>12</v>
      </c>
      <c r="D81" s="26">
        <f t="shared" si="2"/>
        <v>0.70588235294117652</v>
      </c>
      <c r="E81" s="54">
        <v>5</v>
      </c>
      <c r="F81" s="27">
        <f t="shared" si="3"/>
        <v>0.29411764705882354</v>
      </c>
    </row>
    <row r="82" spans="2:6" ht="24" x14ac:dyDescent="0.25">
      <c r="B82" s="9" t="s">
        <v>35</v>
      </c>
      <c r="C82" s="55">
        <v>7</v>
      </c>
      <c r="D82" s="28">
        <f t="shared" si="2"/>
        <v>0.41176470588235292</v>
      </c>
      <c r="E82" s="55">
        <v>10</v>
      </c>
      <c r="F82" s="29">
        <f t="shared" si="3"/>
        <v>0.58823529411764708</v>
      </c>
    </row>
    <row r="83" spans="2:6" ht="72" x14ac:dyDescent="0.25">
      <c r="B83" s="8" t="s">
        <v>36</v>
      </c>
      <c r="C83" s="54">
        <v>14</v>
      </c>
      <c r="D83" s="26">
        <f t="shared" si="2"/>
        <v>0.82352941176470584</v>
      </c>
      <c r="E83" s="54">
        <v>3</v>
      </c>
      <c r="F83" s="27">
        <f t="shared" si="3"/>
        <v>0.17647058823529413</v>
      </c>
    </row>
    <row r="84" spans="2:6" ht="24" x14ac:dyDescent="0.25">
      <c r="B84" s="9" t="s">
        <v>37</v>
      </c>
      <c r="C84" s="55">
        <v>4</v>
      </c>
      <c r="D84" s="28">
        <f t="shared" si="2"/>
        <v>0.23529411764705882</v>
      </c>
      <c r="E84" s="55">
        <v>13</v>
      </c>
      <c r="F84" s="29">
        <f t="shared" si="3"/>
        <v>0.76470588235294112</v>
      </c>
    </row>
    <row r="85" spans="2:6" ht="24" x14ac:dyDescent="0.25">
      <c r="B85" s="8" t="s">
        <v>38</v>
      </c>
      <c r="C85" s="54">
        <v>11</v>
      </c>
      <c r="D85" s="26">
        <f t="shared" si="2"/>
        <v>0.6470588235294118</v>
      </c>
      <c r="E85" s="54">
        <v>6</v>
      </c>
      <c r="F85" s="27">
        <f t="shared" si="3"/>
        <v>0.35294117647058826</v>
      </c>
    </row>
    <row r="86" spans="2:6" ht="72" x14ac:dyDescent="0.25">
      <c r="B86" s="9" t="s">
        <v>39</v>
      </c>
      <c r="C86" s="55">
        <v>10</v>
      </c>
      <c r="D86" s="28">
        <f t="shared" si="2"/>
        <v>0.58823529411764708</v>
      </c>
      <c r="E86" s="55">
        <v>7</v>
      </c>
      <c r="F86" s="29">
        <f t="shared" si="3"/>
        <v>0.41176470588235292</v>
      </c>
    </row>
    <row r="87" spans="2:6" ht="24" x14ac:dyDescent="0.25">
      <c r="B87" s="10" t="s">
        <v>40</v>
      </c>
      <c r="C87" s="56">
        <v>17</v>
      </c>
      <c r="D87" s="16">
        <f t="shared" si="2"/>
        <v>1</v>
      </c>
      <c r="E87" s="56">
        <v>0</v>
      </c>
      <c r="F87" s="17">
        <f t="shared" si="3"/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9"/>
  <sheetViews>
    <sheetView showGridLines="0" workbookViewId="0">
      <selection activeCell="Q27" sqref="Q27"/>
    </sheetView>
  </sheetViews>
  <sheetFormatPr defaultRowHeight="15" x14ac:dyDescent="0.25"/>
  <sheetData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2"/>
      <c r="N5" s="3"/>
      <c r="O5" s="3"/>
      <c r="P5" s="3"/>
      <c r="Q5" s="3"/>
      <c r="R5" s="3"/>
      <c r="S5" s="3"/>
      <c r="T5" s="3"/>
      <c r="U5" s="3"/>
      <c r="V5" s="3"/>
    </row>
    <row r="6" spans="12:22" x14ac:dyDescent="0.25">
      <c r="L6" s="2"/>
      <c r="M6" s="2"/>
      <c r="N6" s="3"/>
      <c r="O6" s="3"/>
      <c r="P6" s="3"/>
      <c r="Q6" s="3"/>
      <c r="R6" s="3"/>
      <c r="S6" s="3"/>
      <c r="T6" s="3"/>
      <c r="U6" s="3"/>
      <c r="V6" s="3"/>
    </row>
    <row r="7" spans="12:22" x14ac:dyDescent="0.25">
      <c r="L7" s="2"/>
      <c r="M7" s="2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  <c r="V7" s="3"/>
    </row>
    <row r="8" spans="12:22" x14ac:dyDescent="0.25">
      <c r="L8" s="2"/>
      <c r="M8" s="23">
        <v>1</v>
      </c>
      <c r="N8" s="4">
        <v>0</v>
      </c>
      <c r="O8" s="4">
        <v>0</v>
      </c>
      <c r="P8" s="4">
        <v>0.46700000000000003</v>
      </c>
      <c r="Q8" s="4">
        <v>0.26700000000000002</v>
      </c>
      <c r="R8" s="4">
        <v>0.26700000000000002</v>
      </c>
      <c r="S8" s="24">
        <v>3.8</v>
      </c>
      <c r="T8" s="3"/>
      <c r="U8" s="3"/>
      <c r="V8" s="3"/>
    </row>
    <row r="9" spans="12:22" x14ac:dyDescent="0.25">
      <c r="L9" s="2"/>
      <c r="M9" s="2"/>
      <c r="N9" s="3"/>
      <c r="O9" s="3"/>
      <c r="P9" s="3"/>
      <c r="Q9" s="3"/>
      <c r="R9" s="3"/>
      <c r="S9" s="3"/>
      <c r="T9" s="3"/>
      <c r="U9" s="3"/>
      <c r="V9" s="3"/>
    </row>
    <row r="10" spans="12:22" x14ac:dyDescent="0.25">
      <c r="L10" s="2"/>
      <c r="M10" s="2"/>
      <c r="N10" s="3"/>
      <c r="O10" s="3"/>
      <c r="P10" s="3"/>
      <c r="Q10" s="3"/>
      <c r="R10" s="3"/>
      <c r="S10" s="3"/>
      <c r="T10" s="3"/>
      <c r="U10" s="3"/>
      <c r="V10" s="3"/>
    </row>
    <row r="11" spans="12:22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2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2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2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2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2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3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0</v>
      </c>
      <c r="Q23" s="4">
        <v>0.5</v>
      </c>
      <c r="R23" s="4">
        <v>0.25</v>
      </c>
      <c r="S23" s="4">
        <v>0.25</v>
      </c>
      <c r="T23" s="57">
        <v>3.75</v>
      </c>
      <c r="U23" s="3"/>
      <c r="V23" s="3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3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2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W121" sqref="W121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0:24" x14ac:dyDescent="0.25">
      <c r="J8" s="2"/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2"/>
      <c r="W8" s="2"/>
      <c r="X8" s="2"/>
    </row>
    <row r="9" spans="10:24" x14ac:dyDescent="0.25">
      <c r="J9" s="2"/>
      <c r="K9" s="2"/>
      <c r="L9" s="2"/>
      <c r="M9" s="3"/>
      <c r="N9" s="3">
        <v>9</v>
      </c>
      <c r="O9" s="3">
        <v>0</v>
      </c>
      <c r="P9" s="3">
        <v>0</v>
      </c>
      <c r="Q9" s="3">
        <v>2</v>
      </c>
      <c r="R9" s="3">
        <v>0</v>
      </c>
      <c r="S9" s="3">
        <v>2</v>
      </c>
      <c r="T9" s="3">
        <v>2</v>
      </c>
      <c r="U9" s="2"/>
      <c r="V9" s="2"/>
      <c r="W9" s="2"/>
      <c r="X9" s="2"/>
    </row>
    <row r="10" spans="10:24" x14ac:dyDescent="0.25">
      <c r="J10" s="2"/>
      <c r="K10" s="2"/>
      <c r="L10" s="2"/>
      <c r="M10" s="3"/>
      <c r="N10" s="3"/>
      <c r="O10" s="3"/>
      <c r="P10" s="3"/>
      <c r="Q10" s="3"/>
      <c r="R10" s="3"/>
      <c r="S10" s="3"/>
      <c r="T10" s="3"/>
      <c r="U10" s="2"/>
      <c r="V10" s="2"/>
      <c r="W10" s="2"/>
      <c r="X10" s="2"/>
    </row>
    <row r="11" spans="10:24" x14ac:dyDescent="0.25">
      <c r="J11" s="2"/>
      <c r="K11" s="2"/>
      <c r="L11" s="2"/>
      <c r="M11" s="3"/>
      <c r="N11" s="3"/>
      <c r="O11" s="3"/>
      <c r="P11" s="3"/>
      <c r="Q11" s="3"/>
      <c r="R11" s="3"/>
      <c r="S11" s="3"/>
      <c r="T11" s="3"/>
      <c r="U11" s="2"/>
      <c r="V11" s="2"/>
      <c r="W11" s="2"/>
      <c r="X11" s="2"/>
    </row>
    <row r="12" spans="10:24" x14ac:dyDescent="0.25">
      <c r="J12" s="2"/>
      <c r="K12" s="2"/>
      <c r="L12" s="2"/>
      <c r="M12" s="3"/>
      <c r="N12" s="3"/>
      <c r="O12" s="3"/>
      <c r="P12" s="3"/>
      <c r="Q12" s="3"/>
      <c r="R12" s="3"/>
      <c r="S12" s="3"/>
      <c r="T12" s="3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3"/>
      <c r="N20" s="3"/>
      <c r="O20" s="3"/>
      <c r="P20" s="3"/>
      <c r="Q20" s="3"/>
      <c r="R20" s="3"/>
      <c r="S20" s="3"/>
      <c r="T20" s="3"/>
    </row>
    <row r="21" spans="11:21" x14ac:dyDescent="0.25">
      <c r="K21" s="2"/>
      <c r="L21" s="2"/>
      <c r="M21" s="3"/>
      <c r="N21" s="3"/>
      <c r="O21" s="3"/>
      <c r="P21" s="3"/>
      <c r="Q21" s="3"/>
      <c r="R21" s="3"/>
      <c r="S21" s="3"/>
      <c r="T21" s="3"/>
      <c r="U21" s="3"/>
    </row>
    <row r="22" spans="11:21" ht="16.5" customHeight="1" x14ac:dyDescent="0.25">
      <c r="K22" s="2"/>
      <c r="L22" s="2"/>
      <c r="M22" s="3"/>
      <c r="N22" s="3"/>
      <c r="O22" s="3"/>
      <c r="P22" s="3"/>
      <c r="Q22" s="3"/>
      <c r="R22" s="3"/>
      <c r="S22" s="3"/>
      <c r="T22" s="3"/>
      <c r="U22" s="2"/>
    </row>
    <row r="23" spans="11:21" ht="17.25" customHeight="1" x14ac:dyDescent="0.25">
      <c r="K23" s="2"/>
      <c r="L23" s="2"/>
      <c r="M23" s="3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3"/>
      <c r="T23" s="3"/>
      <c r="U23" s="2"/>
    </row>
    <row r="24" spans="11:21" ht="16.5" customHeight="1" x14ac:dyDescent="0.25">
      <c r="K24" s="2"/>
      <c r="L24" s="2"/>
      <c r="M24" s="3"/>
      <c r="N24" s="58">
        <v>4</v>
      </c>
      <c r="O24" s="58">
        <v>1</v>
      </c>
      <c r="P24" s="58">
        <v>3</v>
      </c>
      <c r="Q24" s="58">
        <v>1</v>
      </c>
      <c r="R24" s="58">
        <v>0</v>
      </c>
      <c r="S24" s="3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1" t="s">
        <v>52</v>
      </c>
      <c r="C42" s="32"/>
      <c r="D42" s="32"/>
      <c r="E42" s="32"/>
      <c r="F42" s="32"/>
      <c r="G42" s="32"/>
      <c r="H42" s="32"/>
      <c r="I42" s="32"/>
      <c r="J42" s="33"/>
    </row>
    <row r="43" spans="2:10" x14ac:dyDescent="0.25">
      <c r="B43" s="5"/>
      <c r="C43" s="51" t="s">
        <v>16</v>
      </c>
      <c r="D43" s="51"/>
      <c r="E43" s="51" t="s">
        <v>17</v>
      </c>
      <c r="F43" s="51"/>
      <c r="G43" s="52" t="s">
        <v>18</v>
      </c>
      <c r="H43" s="52"/>
      <c r="I43" s="51" t="s">
        <v>17</v>
      </c>
      <c r="J43" s="53"/>
    </row>
    <row r="44" spans="2:10" ht="120" x14ac:dyDescent="0.25">
      <c r="B44" s="8" t="s">
        <v>51</v>
      </c>
      <c r="C44" s="49">
        <v>15</v>
      </c>
      <c r="D44" s="49"/>
      <c r="E44" s="42">
        <v>0.88200000000000001</v>
      </c>
      <c r="F44" s="42"/>
      <c r="G44" s="40">
        <v>2</v>
      </c>
      <c r="H44" s="40"/>
      <c r="I44" s="42">
        <v>0.11799999999999999</v>
      </c>
      <c r="J44" s="43"/>
    </row>
    <row r="45" spans="2:10" ht="48" x14ac:dyDescent="0.25">
      <c r="B45" s="9" t="s">
        <v>53</v>
      </c>
      <c r="C45" s="48">
        <v>10</v>
      </c>
      <c r="D45" s="48"/>
      <c r="E45" s="44">
        <v>0.58799999999999997</v>
      </c>
      <c r="F45" s="44"/>
      <c r="G45" s="39">
        <v>7</v>
      </c>
      <c r="H45" s="39"/>
      <c r="I45" s="44">
        <v>0.41199999999999998</v>
      </c>
      <c r="J45" s="45"/>
    </row>
    <row r="46" spans="2:10" ht="24" x14ac:dyDescent="0.25">
      <c r="B46" s="8" t="s">
        <v>54</v>
      </c>
      <c r="C46" s="49">
        <v>17</v>
      </c>
      <c r="D46" s="49"/>
      <c r="E46" s="42">
        <v>1</v>
      </c>
      <c r="F46" s="42"/>
      <c r="G46" s="40">
        <v>0</v>
      </c>
      <c r="H46" s="40"/>
      <c r="I46" s="42">
        <v>0</v>
      </c>
      <c r="J46" s="43"/>
    </row>
    <row r="47" spans="2:10" ht="24" x14ac:dyDescent="0.25">
      <c r="B47" s="18" t="s">
        <v>55</v>
      </c>
      <c r="C47" s="50">
        <v>9</v>
      </c>
      <c r="D47" s="50"/>
      <c r="E47" s="46">
        <v>0.52900000000000003</v>
      </c>
      <c r="F47" s="46"/>
      <c r="G47" s="41">
        <v>8</v>
      </c>
      <c r="H47" s="41"/>
      <c r="I47" s="46">
        <v>0.47099999999999997</v>
      </c>
      <c r="J47" s="47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2"/>
      <c r="N53" s="58">
        <v>6</v>
      </c>
      <c r="O53" s="58">
        <v>2</v>
      </c>
      <c r="P53" s="58">
        <v>3</v>
      </c>
      <c r="Q53" s="58">
        <v>5</v>
      </c>
      <c r="R53" s="4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3"/>
      <c r="O71" s="3"/>
      <c r="P71" s="3"/>
      <c r="Q71" s="3"/>
      <c r="R71" s="3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2"/>
      <c r="N73" s="3">
        <v>1</v>
      </c>
      <c r="O73" s="3">
        <v>2</v>
      </c>
      <c r="P73" s="3">
        <v>2</v>
      </c>
      <c r="Q73" s="3">
        <v>3</v>
      </c>
      <c r="R73" s="3">
        <v>3</v>
      </c>
      <c r="S73" s="2"/>
      <c r="T73" s="2"/>
    </row>
    <row r="74" spans="12:20" x14ac:dyDescent="0.25">
      <c r="L74" s="2"/>
      <c r="M74" s="2"/>
      <c r="N74" s="3"/>
      <c r="O74" s="3"/>
      <c r="P74" s="3"/>
      <c r="Q74" s="3"/>
      <c r="R74" s="3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91" spans="11:20" x14ac:dyDescent="0.25">
      <c r="K91" s="2"/>
      <c r="L91" s="2"/>
      <c r="M91" s="3"/>
      <c r="N91" s="3"/>
      <c r="O91" s="3"/>
      <c r="P91" s="3"/>
      <c r="Q91" s="3"/>
      <c r="R91" s="3"/>
      <c r="S91" s="3"/>
      <c r="T91" s="2"/>
    </row>
    <row r="92" spans="11:20" x14ac:dyDescent="0.25">
      <c r="K92" s="2"/>
      <c r="L92" s="2"/>
      <c r="M92" s="3"/>
      <c r="N92" s="3"/>
      <c r="O92" s="3"/>
      <c r="P92" s="3"/>
      <c r="Q92" s="3"/>
      <c r="R92" s="3"/>
      <c r="S92" s="3"/>
      <c r="T92" s="2"/>
    </row>
    <row r="93" spans="11:20" x14ac:dyDescent="0.25">
      <c r="K93" s="2"/>
      <c r="L93" s="2"/>
      <c r="M93" s="3"/>
      <c r="N93" s="3"/>
      <c r="O93" s="3"/>
      <c r="P93" s="3"/>
      <c r="Q93" s="3"/>
      <c r="R93" s="3"/>
      <c r="S93" s="3"/>
      <c r="T93" s="2"/>
    </row>
    <row r="94" spans="11:20" x14ac:dyDescent="0.25">
      <c r="K94" s="2"/>
      <c r="L94" s="2"/>
      <c r="M94" s="3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3"/>
      <c r="T94" s="2"/>
    </row>
    <row r="95" spans="11:20" x14ac:dyDescent="0.25">
      <c r="K95" s="2"/>
      <c r="L95" s="2"/>
      <c r="M95" s="3"/>
      <c r="N95" s="3">
        <v>0</v>
      </c>
      <c r="O95" s="3">
        <v>4</v>
      </c>
      <c r="P95" s="3">
        <v>2</v>
      </c>
      <c r="Q95" s="3">
        <v>9</v>
      </c>
      <c r="R95" s="3"/>
      <c r="S95" s="3"/>
      <c r="T95" s="2"/>
    </row>
    <row r="96" spans="11:20" x14ac:dyDescent="0.25">
      <c r="K96" s="2"/>
      <c r="L96" s="2"/>
      <c r="M96" s="3"/>
      <c r="N96" s="3"/>
      <c r="O96" s="3"/>
      <c r="P96" s="3"/>
      <c r="Q96" s="3"/>
      <c r="R96" s="3"/>
      <c r="S96" s="3"/>
      <c r="T96" s="2"/>
    </row>
    <row r="97" spans="11:20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2012-12-03T09:16:06Z</dcterms:modified>
</cp:coreProperties>
</file>