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<sst xmlns="http://schemas.openxmlformats.org/spreadsheetml/2006/main" count="124" uniqueCount="74">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</sst>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4" fillId="0" borderId="0" xfId="0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6857174208361E-3"/>
                  <c:y val="-6.1788361820626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857174208361E-3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0.08</c:v>
                </c:pt>
                <c:pt idx="1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302015142637404E-3"/>
                  <c:y val="-6.1995518852826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72079039079143E-3"/>
                  <c:y val="-6.50396261442929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0.08</c:v>
                </c:pt>
                <c:pt idx="1">
                  <c:v>4.2000000000000003E-2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97914326470865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921787242657503E-2"/>
                  <c:y val="-6.6232635554702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0.32</c:v>
                </c:pt>
                <c:pt idx="1">
                  <c:v>0.20799999999999999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458971478733378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304242924547972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0.36</c:v>
                </c:pt>
                <c:pt idx="1">
                  <c:v>0.45800000000000002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188753127324695E-2"/>
                  <c:y val="-6.3371359067921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537900010972925E-2"/>
                  <c:y val="-6.8292682926829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0.16</c:v>
                </c:pt>
                <c:pt idx="1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49983488"/>
        <c:axId val="49985024"/>
      </c:barChart>
      <c:catAx>
        <c:axId val="49983488"/>
        <c:scaling>
          <c:orientation val="maxMin"/>
        </c:scaling>
        <c:delete val="1"/>
        <c:axPos val="l"/>
        <c:majorTickMark val="out"/>
        <c:minorTickMark val="none"/>
        <c:tickLblPos val="none"/>
        <c:crossAx val="49985024"/>
        <c:crosses val="autoZero"/>
        <c:auto val="1"/>
        <c:lblAlgn val="ctr"/>
        <c:lblOffset val="100"/>
        <c:noMultiLvlLbl val="0"/>
      </c:catAx>
      <c:valAx>
        <c:axId val="499850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9983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3.2105263157894739</c:v>
                </c:pt>
                <c:pt idx="1">
                  <c:v>4.333333333333333</c:v>
                </c:pt>
                <c:pt idx="2">
                  <c:v>3.2352941176470589</c:v>
                </c:pt>
                <c:pt idx="3">
                  <c:v>2.9333333333333331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67462272"/>
        <c:axId val="67463808"/>
      </c:barChart>
      <c:catAx>
        <c:axId val="674622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7463808"/>
        <c:crosses val="autoZero"/>
        <c:auto val="1"/>
        <c:lblAlgn val="ctr"/>
        <c:lblOffset val="100"/>
        <c:noMultiLvlLbl val="0"/>
      </c:catAx>
      <c:valAx>
        <c:axId val="6746380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67462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220683287165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3.6999999999999998E-2</c:v>
                </c:pt>
                <c:pt idx="1">
                  <c:v>0.111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662049861496E-3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220683287165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39427516158818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7.3999999999999996E-2</c:v>
                </c:pt>
                <c:pt idx="1">
                  <c:v>7.3999999999999996E-2</c:v>
                </c:pt>
                <c:pt idx="2">
                  <c:v>0.2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700831024930747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262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603761787394304E-2"/>
                  <c:y val="-4.6997501935634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0.185</c:v>
                </c:pt>
                <c:pt idx="1">
                  <c:v>0.222</c:v>
                </c:pt>
                <c:pt idx="2">
                  <c:v>0.4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842192509869781E-2"/>
                  <c:y val="-4.699847583987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006681644018876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945652569052139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0.25900000000000001</c:v>
                </c:pt>
                <c:pt idx="1">
                  <c:v>0.222</c:v>
                </c:pt>
                <c:pt idx="2">
                  <c:v>0.2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7038119542536411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144109756363698E-2"/>
                  <c:y val="-4.947121869506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278811408961827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0.44400000000000001</c:v>
                </c:pt>
                <c:pt idx="1">
                  <c:v>0.37</c:v>
                </c:pt>
                <c:pt idx="2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91241856"/>
        <c:axId val="91272320"/>
      </c:barChart>
      <c:catAx>
        <c:axId val="912418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1272320"/>
        <c:crosses val="autoZero"/>
        <c:auto val="1"/>
        <c:lblAlgn val="ctr"/>
        <c:lblOffset val="100"/>
        <c:noMultiLvlLbl val="0"/>
      </c:catAx>
      <c:valAx>
        <c:axId val="912723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1241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4.0999999999999996</c:v>
                </c:pt>
                <c:pt idx="1">
                  <c:v>3.65</c:v>
                </c:pt>
                <c:pt idx="2">
                  <c:v>3.2352941176470589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90978560"/>
        <c:axId val="90980352"/>
      </c:barChart>
      <c:catAx>
        <c:axId val="90978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980352"/>
        <c:crosses val="autoZero"/>
        <c:auto val="1"/>
        <c:lblAlgn val="ctr"/>
        <c:lblOffset val="100"/>
        <c:noMultiLvlLbl val="0"/>
      </c:catAx>
      <c:valAx>
        <c:axId val="9098035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90978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5514913032715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3.5999999999999997E-2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5673082026761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0.28599999999999998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0.46400000000000002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691690143707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0.17899999999999999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91101440"/>
        <c:axId val="91119616"/>
      </c:barChart>
      <c:catAx>
        <c:axId val="911014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91119616"/>
        <c:crosses val="autoZero"/>
        <c:auto val="1"/>
        <c:lblAlgn val="ctr"/>
        <c:lblOffset val="100"/>
        <c:noMultiLvlLbl val="0"/>
      </c:catAx>
      <c:valAx>
        <c:axId val="911196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91101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91153536"/>
        <c:axId val="91155072"/>
      </c:barChart>
      <c:catAx>
        <c:axId val="91153536"/>
        <c:scaling>
          <c:orientation val="minMax"/>
        </c:scaling>
        <c:delete val="1"/>
        <c:axPos val="l"/>
        <c:majorTickMark val="out"/>
        <c:minorTickMark val="none"/>
        <c:tickLblPos val="none"/>
        <c:crossAx val="91155072"/>
        <c:crosses val="autoZero"/>
        <c:auto val="1"/>
        <c:lblAlgn val="ctr"/>
        <c:lblOffset val="100"/>
        <c:noMultiLvlLbl val="0"/>
      </c:catAx>
      <c:valAx>
        <c:axId val="91155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1153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21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91347584"/>
        <c:axId val="91349376"/>
      </c:barChart>
      <c:catAx>
        <c:axId val="91347584"/>
        <c:scaling>
          <c:orientation val="maxMin"/>
        </c:scaling>
        <c:delete val="1"/>
        <c:axPos val="l"/>
        <c:majorTickMark val="out"/>
        <c:minorTickMark val="none"/>
        <c:tickLblPos val="none"/>
        <c:crossAx val="91349376"/>
        <c:crosses val="autoZero"/>
        <c:auto val="1"/>
        <c:lblAlgn val="ctr"/>
        <c:lblOffset val="100"/>
        <c:noMultiLvlLbl val="0"/>
      </c:catAx>
      <c:valAx>
        <c:axId val="91349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1347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13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96736"/>
        <c:axId val="91398528"/>
      </c:barChart>
      <c:catAx>
        <c:axId val="91396736"/>
        <c:scaling>
          <c:orientation val="maxMin"/>
        </c:scaling>
        <c:delete val="1"/>
        <c:axPos val="l"/>
        <c:majorTickMark val="out"/>
        <c:minorTickMark val="none"/>
        <c:tickLblPos val="none"/>
        <c:crossAx val="91398528"/>
        <c:crosses val="autoZero"/>
        <c:auto val="1"/>
        <c:lblAlgn val="ctr"/>
        <c:lblOffset val="100"/>
        <c:noMultiLvlLbl val="0"/>
      </c:catAx>
      <c:valAx>
        <c:axId val="913985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1396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7</c:v>
                </c:pt>
                <c:pt idx="3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64448"/>
        <c:axId val="93465984"/>
      </c:barChart>
      <c:catAx>
        <c:axId val="93464448"/>
        <c:scaling>
          <c:orientation val="maxMin"/>
        </c:scaling>
        <c:delete val="1"/>
        <c:axPos val="l"/>
        <c:majorTickMark val="out"/>
        <c:minorTickMark val="none"/>
        <c:tickLblPos val="none"/>
        <c:crossAx val="93465984"/>
        <c:crosses val="autoZero"/>
        <c:auto val="1"/>
        <c:lblAlgn val="ctr"/>
        <c:lblOffset val="100"/>
        <c:noMultiLvlLbl val="0"/>
      </c:catAx>
      <c:valAx>
        <c:axId val="934659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3464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12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54272"/>
        <c:axId val="94055808"/>
      </c:barChart>
      <c:catAx>
        <c:axId val="94054272"/>
        <c:scaling>
          <c:orientation val="maxMin"/>
        </c:scaling>
        <c:delete val="1"/>
        <c:axPos val="l"/>
        <c:majorTickMark val="out"/>
        <c:minorTickMark val="none"/>
        <c:tickLblPos val="none"/>
        <c:crossAx val="94055808"/>
        <c:crosses val="autoZero"/>
        <c:auto val="1"/>
        <c:lblAlgn val="ctr"/>
        <c:lblOffset val="100"/>
        <c:noMultiLvlLbl val="0"/>
      </c:catAx>
      <c:valAx>
        <c:axId val="940558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4054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98176"/>
        <c:axId val="94099712"/>
      </c:barChart>
      <c:catAx>
        <c:axId val="94098176"/>
        <c:scaling>
          <c:orientation val="maxMin"/>
        </c:scaling>
        <c:delete val="1"/>
        <c:axPos val="l"/>
        <c:majorTickMark val="out"/>
        <c:minorTickMark val="none"/>
        <c:tickLblPos val="none"/>
        <c:crossAx val="94099712"/>
        <c:crosses val="autoZero"/>
        <c:auto val="1"/>
        <c:lblAlgn val="ctr"/>
        <c:lblOffset val="100"/>
        <c:noMultiLvlLbl val="0"/>
      </c:catAx>
      <c:valAx>
        <c:axId val="940997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4098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3.5625</c:v>
                </c:pt>
                <c:pt idx="1">
                  <c:v>3.4666666666666668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7609344"/>
        <c:axId val="87610880"/>
      </c:barChart>
      <c:catAx>
        <c:axId val="87609344"/>
        <c:scaling>
          <c:orientation val="maxMin"/>
        </c:scaling>
        <c:delete val="1"/>
        <c:axPos val="l"/>
        <c:majorTickMark val="out"/>
        <c:minorTickMark val="none"/>
        <c:tickLblPos val="none"/>
        <c:crossAx val="87610880"/>
        <c:crosses val="autoZero"/>
        <c:auto val="1"/>
        <c:lblAlgn val="ctr"/>
        <c:lblOffset val="100"/>
        <c:noMultiLvlLbl val="0"/>
      </c:catAx>
      <c:valAx>
        <c:axId val="87610880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7609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5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5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8952192"/>
        <c:axId val="88958080"/>
      </c:barChart>
      <c:catAx>
        <c:axId val="88952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958080"/>
        <c:crosses val="autoZero"/>
        <c:auto val="1"/>
        <c:lblAlgn val="ctr"/>
        <c:lblOffset val="100"/>
        <c:noMultiLvlLbl val="0"/>
      </c:catAx>
      <c:valAx>
        <c:axId val="8895808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8952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142857142857144E-2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6.9000000000000006E-2</c:v>
                </c:pt>
                <c:pt idx="1">
                  <c:v>0.14799999999999999</c:v>
                </c:pt>
                <c:pt idx="2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666516685414324E-2"/>
                  <c:y val="-4.8260299248959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6.9000000000000006E-2</c:v>
                </c:pt>
                <c:pt idx="1">
                  <c:v>0.185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285714285714357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761754780652418E-2"/>
                  <c:y val="-4.8146394614297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857142857144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0.20699999999999999</c:v>
                </c:pt>
                <c:pt idx="1">
                  <c:v>0.185</c:v>
                </c:pt>
                <c:pt idx="2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142857142857074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4761904761903E-2"/>
                  <c:y val="-4.7610515870442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523659542557177E-2"/>
                  <c:y val="-5.0834503456863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0.13800000000000001</c:v>
                </c:pt>
                <c:pt idx="1">
                  <c:v>0.222</c:v>
                </c:pt>
                <c:pt idx="2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067536557930258"/>
                  <c:y val="-4.8911096013905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103937007874017E-2"/>
                  <c:y val="-4.8260907280816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769298837645294"/>
                  <c:y val="-5.1256882920628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0.51700000000000002</c:v>
                </c:pt>
                <c:pt idx="1">
                  <c:v>0.25900000000000001</c:v>
                </c:pt>
                <c:pt idx="2">
                  <c:v>0.57099999999999995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9026560"/>
        <c:axId val="89028096"/>
      </c:barChart>
      <c:catAx>
        <c:axId val="89026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028096"/>
        <c:crosses val="autoZero"/>
        <c:auto val="1"/>
        <c:lblAlgn val="ctr"/>
        <c:lblOffset val="100"/>
        <c:noMultiLvlLbl val="0"/>
      </c:catAx>
      <c:valAx>
        <c:axId val="890280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026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3.8947368421052633</c:v>
                </c:pt>
                <c:pt idx="1">
                  <c:v>3.4117647058823528</c:v>
                </c:pt>
                <c:pt idx="2">
                  <c:v>4.5555555555555554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8726912"/>
        <c:axId val="89089152"/>
      </c:barChart>
      <c:catAx>
        <c:axId val="887269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089152"/>
        <c:crosses val="autoZero"/>
        <c:auto val="1"/>
        <c:lblAlgn val="ctr"/>
        <c:lblOffset val="100"/>
        <c:noMultiLvlLbl val="0"/>
      </c:catAx>
      <c:valAx>
        <c:axId val="8908915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872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6.3041765169424167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8.6999999999999994E-2</c:v>
                </c:pt>
                <c:pt idx="2">
                  <c:v>0</c:v>
                </c:pt>
                <c:pt idx="3">
                  <c:v>0</c:v>
                </c:pt>
                <c:pt idx="4">
                  <c:v>3.7999999999999999E-2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28008289743982E-3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184397163120567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0.08</c:v>
                </c:pt>
                <c:pt idx="1">
                  <c:v>0.13</c:v>
                </c:pt>
                <c:pt idx="2">
                  <c:v>6.2E-2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64066193853427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016008637218221E-2"/>
                  <c:y val="-4.5623122839124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527701767775483E-2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7825059101654845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1406774507795E-3"/>
                  <c:y val="-4.6560172218443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0.16</c:v>
                </c:pt>
                <c:pt idx="1">
                  <c:v>0.217</c:v>
                </c:pt>
                <c:pt idx="2">
                  <c:v>0.125</c:v>
                </c:pt>
                <c:pt idx="3">
                  <c:v>0.23100000000000001</c:v>
                </c:pt>
                <c:pt idx="4">
                  <c:v>0.115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18955963837854E-2"/>
                  <c:y val="-4.3506554429603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388656205208392E-2"/>
                  <c:y val="-4.3820181840572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8626669893213702E-2"/>
                  <c:y val="-4.3507221012836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94096039413514E-2"/>
                  <c:y val="-4.5623456130741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493066026321178E-2"/>
                  <c:y val="-4.4579253496770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</c:v>
                </c:pt>
                <c:pt idx="1">
                  <c:v>0.30399999999999999</c:v>
                </c:pt>
                <c:pt idx="2">
                  <c:v>0.25</c:v>
                </c:pt>
                <c:pt idx="3">
                  <c:v>0.115</c:v>
                </c:pt>
                <c:pt idx="4">
                  <c:v>0.115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816254351184836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225442564360303E-2"/>
                  <c:y val="-4.5623456130740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985523972623988"/>
                  <c:y val="-4.56232894849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453447751655169"/>
                  <c:y val="-4.562295619331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7702003561611523"/>
                  <c:y val="-4.4579086850962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0.56000000000000005</c:v>
                </c:pt>
                <c:pt idx="1">
                  <c:v>0.26100000000000001</c:v>
                </c:pt>
                <c:pt idx="2">
                  <c:v>0.56200000000000006</c:v>
                </c:pt>
                <c:pt idx="3">
                  <c:v>0.65400000000000003</c:v>
                </c:pt>
                <c:pt idx="4">
                  <c:v>0.73099999999999998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794240"/>
        <c:axId val="88795776"/>
      </c:barChart>
      <c:catAx>
        <c:axId val="887942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795776"/>
        <c:crosses val="autoZero"/>
        <c:auto val="1"/>
        <c:lblAlgn val="ctr"/>
        <c:lblOffset val="100"/>
        <c:noMultiLvlLbl val="0"/>
      </c:catAx>
      <c:valAx>
        <c:axId val="887957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8794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4.6315789473684212</c:v>
                </c:pt>
                <c:pt idx="1">
                  <c:v>3.6875</c:v>
                </c:pt>
                <c:pt idx="2">
                  <c:v>4.615384615384615</c:v>
                </c:pt>
                <c:pt idx="3">
                  <c:v>4.6315789473684212</c:v>
                </c:pt>
                <c:pt idx="4">
                  <c:v>4.6842105263157894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461312"/>
        <c:axId val="90462848"/>
      </c:barChart>
      <c:catAx>
        <c:axId val="904613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0462848"/>
        <c:crosses val="autoZero"/>
        <c:auto val="1"/>
        <c:lblAlgn val="ctr"/>
        <c:lblOffset val="100"/>
        <c:noMultiLvlLbl val="0"/>
      </c:catAx>
      <c:valAx>
        <c:axId val="9046284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90461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0.56000000000000005</c:v>
                </c:pt>
                <c:pt idx="1">
                  <c:v>0.2</c:v>
                </c:pt>
                <c:pt idx="2">
                  <c:v>0.16</c:v>
                </c:pt>
                <c:pt idx="3">
                  <c:v>8.3000000000000004E-2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</c:v>
                </c:pt>
                <c:pt idx="1">
                  <c:v>0.12</c:v>
                </c:pt>
                <c:pt idx="2">
                  <c:v>0.32</c:v>
                </c:pt>
                <c:pt idx="3">
                  <c:v>0.375</c:v>
                </c:pt>
                <c:pt idx="4">
                  <c:v>0.21099999999999999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0.16</c:v>
                </c:pt>
                <c:pt idx="1">
                  <c:v>0.04</c:v>
                </c:pt>
                <c:pt idx="2">
                  <c:v>0.44</c:v>
                </c:pt>
                <c:pt idx="3">
                  <c:v>0.29199999999999998</c:v>
                </c:pt>
                <c:pt idx="4">
                  <c:v>5.2999999999999999E-2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0.24</c:v>
                </c:pt>
                <c:pt idx="1">
                  <c:v>0.64</c:v>
                </c:pt>
                <c:pt idx="2">
                  <c:v>0.08</c:v>
                </c:pt>
                <c:pt idx="3">
                  <c:v>4.2000000000000003E-2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0.20799999999999999</c:v>
                </c:pt>
                <c:pt idx="4">
                  <c:v>0.73699999999999999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558848"/>
        <c:axId val="90560384"/>
      </c:barChart>
      <c:catAx>
        <c:axId val="90558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90560384"/>
        <c:crosses val="autoZero"/>
        <c:auto val="1"/>
        <c:lblAlgn val="ctr"/>
        <c:lblOffset val="100"/>
        <c:noMultiLvlLbl val="0"/>
      </c:catAx>
      <c:valAx>
        <c:axId val="905603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0558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07014393284378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5438572256033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140343121930773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4975122948594703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0.14799999999999999</c:v>
                </c:pt>
                <c:pt idx="1">
                  <c:v>6.9000000000000006E-2</c:v>
                </c:pt>
                <c:pt idx="2">
                  <c:v>0.26100000000000001</c:v>
                </c:pt>
                <c:pt idx="3">
                  <c:v>0.35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61402878656869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57894300608606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01754289024134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0.222</c:v>
                </c:pt>
                <c:pt idx="1">
                  <c:v>3.4000000000000002E-2</c:v>
                </c:pt>
                <c:pt idx="2">
                  <c:v>0.17399999999999999</c:v>
                </c:pt>
                <c:pt idx="3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151116431673375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7894300608612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308739976690154E-2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9950535992466367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0.29599999999999999</c:v>
                </c:pt>
                <c:pt idx="1">
                  <c:v>0.17199999999999999</c:v>
                </c:pt>
                <c:pt idx="2">
                  <c:v>0.17399999999999999</c:v>
                </c:pt>
                <c:pt idx="3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842100173767073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697249523794788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060639306445739E-2"/>
                  <c:y val="-4.1053563319247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098E-3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0.185</c:v>
                </c:pt>
                <c:pt idx="1">
                  <c:v>0.41399999999999998</c:v>
                </c:pt>
                <c:pt idx="2">
                  <c:v>0.17399999999999999</c:v>
                </c:pt>
                <c:pt idx="3">
                  <c:v>0.05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319239768028764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324620344713307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930860073095721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308600730957211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0.14799999999999999</c:v>
                </c:pt>
                <c:pt idx="1">
                  <c:v>0.31</c:v>
                </c:pt>
                <c:pt idx="2">
                  <c:v>0.217</c:v>
                </c:pt>
                <c:pt idx="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90605824"/>
        <c:axId val="67379200"/>
      </c:barChart>
      <c:catAx>
        <c:axId val="906058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67379200"/>
        <c:crosses val="autoZero"/>
        <c:auto val="1"/>
        <c:lblAlgn val="ctr"/>
        <c:lblOffset val="100"/>
        <c:noMultiLvlLbl val="0"/>
      </c:catAx>
      <c:valAx>
        <c:axId val="673792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0605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R37" sqref="R37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0.08</v>
      </c>
      <c r="N8" s="4">
        <v>0.08</v>
      </c>
      <c r="O8" s="4">
        <v>0.32</v>
      </c>
      <c r="P8" s="4">
        <v>0.36</v>
      </c>
      <c r="Q8" s="4">
        <v>0.16</v>
      </c>
      <c r="R8" s="24">
        <f>(2*1+2*2+8*3+9*4+4*5)/25</f>
        <v>3.44</v>
      </c>
      <c r="S8" s="3"/>
      <c r="T8" s="2"/>
    </row>
    <row r="9" spans="1:20" x14ac:dyDescent="0.25">
      <c r="K9" s="2"/>
      <c r="L9" s="3" t="s">
        <v>0</v>
      </c>
      <c r="M9" s="4">
        <v>0.125</v>
      </c>
      <c r="N9" s="4">
        <v>4.2000000000000003E-2</v>
      </c>
      <c r="O9" s="4">
        <v>0.20799999999999999</v>
      </c>
      <c r="P9" s="4">
        <v>0.45800000000000002</v>
      </c>
      <c r="Q9" s="4">
        <v>0.16700000000000001</v>
      </c>
      <c r="R9" s="24">
        <f>(3*1+1*2+5*3+11*4+4*5)/24</f>
        <v>3.5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3"/>
      <c r="N29" s="3"/>
      <c r="O29" s="3"/>
      <c r="P29" s="3"/>
      <c r="Q29" s="3"/>
      <c r="R29" s="3"/>
      <c r="S29" s="3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6.2E-2</v>
      </c>
      <c r="O31" s="4">
        <v>6.2E-2</v>
      </c>
      <c r="P31" s="4">
        <v>0.312</v>
      </c>
      <c r="Q31" s="4">
        <v>0.375</v>
      </c>
      <c r="R31" s="4">
        <v>0.188</v>
      </c>
      <c r="S31" s="24">
        <f>(1*1+1*2+5*3+6*4+3*5)/16</f>
        <v>3.5625</v>
      </c>
      <c r="T31" s="2"/>
      <c r="U31" s="2"/>
    </row>
    <row r="32" spans="11:21" x14ac:dyDescent="0.25">
      <c r="K32" s="2"/>
      <c r="L32" s="2"/>
      <c r="M32" s="3" t="s">
        <v>0</v>
      </c>
      <c r="N32" s="4">
        <v>0.13300000000000001</v>
      </c>
      <c r="O32" s="4">
        <v>6.7000000000000004E-2</v>
      </c>
      <c r="P32" s="4">
        <v>0.13300000000000001</v>
      </c>
      <c r="Q32" s="4">
        <v>0.53300000000000003</v>
      </c>
      <c r="R32" s="4">
        <v>0.13300000000000001</v>
      </c>
      <c r="S32" s="24">
        <f>(2*1+1*2+2*3+8*4+2*5)/15</f>
        <v>3.4666666666666668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5</v>
      </c>
      <c r="P46" s="25">
        <v>1</v>
      </c>
      <c r="Q46" s="3"/>
      <c r="R46" s="3"/>
      <c r="S46" s="2"/>
    </row>
    <row r="47" spans="11:21" x14ac:dyDescent="0.25">
      <c r="M47" s="2"/>
      <c r="N47" s="3">
        <v>2</v>
      </c>
      <c r="O47" s="25">
        <v>1</v>
      </c>
      <c r="P47" s="25">
        <v>5</v>
      </c>
      <c r="Q47" s="3"/>
      <c r="R47" s="3"/>
      <c r="S47" s="2"/>
    </row>
    <row r="48" spans="11:21" x14ac:dyDescent="0.25">
      <c r="M48" s="2"/>
      <c r="N48" s="3">
        <v>3</v>
      </c>
      <c r="O48" s="25">
        <v>12</v>
      </c>
      <c r="P48" s="25">
        <v>1</v>
      </c>
      <c r="Q48" s="3"/>
      <c r="R48" s="3"/>
      <c r="S48" s="2"/>
    </row>
    <row r="49" spans="13:19" x14ac:dyDescent="0.25">
      <c r="M49" s="2"/>
      <c r="N49" s="3">
        <v>4</v>
      </c>
      <c r="O49" s="25">
        <v>2</v>
      </c>
      <c r="P49" s="25">
        <v>1</v>
      </c>
      <c r="Q49" s="3"/>
      <c r="R49" s="3"/>
      <c r="S49" s="2"/>
    </row>
    <row r="50" spans="13:19" x14ac:dyDescent="0.25">
      <c r="M50" s="2"/>
      <c r="N50" s="3">
        <v>5</v>
      </c>
      <c r="O50" s="25">
        <v>2</v>
      </c>
      <c r="P50" s="25">
        <v>0</v>
      </c>
      <c r="Q50" s="3"/>
      <c r="R50" s="3"/>
      <c r="S50" s="2"/>
    </row>
    <row r="51" spans="13:19" x14ac:dyDescent="0.25">
      <c r="M51" s="2"/>
      <c r="N51" s="3">
        <v>6</v>
      </c>
      <c r="O51" s="25">
        <v>2</v>
      </c>
      <c r="P51" s="25">
        <v>3</v>
      </c>
      <c r="Q51" s="3"/>
      <c r="R51" s="3"/>
      <c r="S51" s="2"/>
    </row>
    <row r="52" spans="13:19" x14ac:dyDescent="0.25">
      <c r="M52" s="2"/>
      <c r="N52" s="3">
        <v>7</v>
      </c>
      <c r="O52" s="25">
        <v>5</v>
      </c>
      <c r="P52" s="25">
        <v>2</v>
      </c>
      <c r="Q52" s="3"/>
      <c r="R52" s="3"/>
      <c r="S52" s="2"/>
    </row>
    <row r="53" spans="13:19" x14ac:dyDescent="0.25">
      <c r="M53" s="2"/>
      <c r="N53" s="3">
        <v>8</v>
      </c>
      <c r="O53" s="25">
        <v>8</v>
      </c>
      <c r="P53" s="25">
        <v>1</v>
      </c>
      <c r="Q53" s="3"/>
      <c r="R53" s="3"/>
      <c r="S53" s="2"/>
    </row>
    <row r="54" spans="13:19" x14ac:dyDescent="0.25">
      <c r="M54" s="2"/>
      <c r="N54" s="3">
        <v>9</v>
      </c>
      <c r="O54" s="25">
        <v>1</v>
      </c>
      <c r="P54" s="25">
        <v>0</v>
      </c>
      <c r="Q54" s="3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35" sqref="W35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6.9000000000000006E-2</v>
      </c>
      <c r="P12" s="4">
        <v>6.9000000000000006E-2</v>
      </c>
      <c r="Q12" s="4">
        <v>0.20699999999999999</v>
      </c>
      <c r="R12" s="4">
        <v>0.13800000000000001</v>
      </c>
      <c r="S12" s="4">
        <v>0.51700000000000002</v>
      </c>
      <c r="T12" s="24">
        <f>(2*1+2*2+6*3+4*4+15*5)/29</f>
        <v>3.9655172413793105</v>
      </c>
      <c r="U12" s="2"/>
      <c r="V12" s="2"/>
      <c r="W12" s="2"/>
    </row>
    <row r="13" spans="1:23" x14ac:dyDescent="0.25">
      <c r="M13" s="2"/>
      <c r="N13" s="3">
        <v>2</v>
      </c>
      <c r="O13" s="4">
        <v>0.14799999999999999</v>
      </c>
      <c r="P13" s="4">
        <v>0.185</v>
      </c>
      <c r="Q13" s="4">
        <v>0.185</v>
      </c>
      <c r="R13" s="4">
        <v>0.222</v>
      </c>
      <c r="S13" s="4">
        <v>0.25900000000000001</v>
      </c>
      <c r="T13" s="24">
        <f>(4*1+5*2+5*3+6*4+7*5)/27</f>
        <v>3.2592592592592591</v>
      </c>
      <c r="U13" s="2"/>
      <c r="V13" s="2"/>
      <c r="W13" s="2"/>
    </row>
    <row r="14" spans="1:23" x14ac:dyDescent="0.25">
      <c r="M14" s="2"/>
      <c r="N14" s="3">
        <v>3</v>
      </c>
      <c r="O14" s="4">
        <v>3.5999999999999997E-2</v>
      </c>
      <c r="P14" s="4">
        <v>0</v>
      </c>
      <c r="Q14" s="4">
        <v>0.14299999999999999</v>
      </c>
      <c r="R14" s="4">
        <v>0.25</v>
      </c>
      <c r="S14" s="4">
        <v>0.57099999999999995</v>
      </c>
      <c r="T14" s="24">
        <f>(1*1+0*2+4*3+7*4+16*5)/28</f>
        <v>4.3214285714285712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3"/>
      <c r="O40" s="3"/>
      <c r="P40" s="3"/>
      <c r="Q40" s="3"/>
      <c r="R40" s="3"/>
      <c r="S40" s="3"/>
      <c r="T40" s="3"/>
      <c r="U40" s="3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23">
        <v>1</v>
      </c>
      <c r="P42" s="4">
        <v>0.105</v>
      </c>
      <c r="Q42" s="4">
        <v>0.105</v>
      </c>
      <c r="R42" s="4">
        <v>0.105</v>
      </c>
      <c r="S42" s="4">
        <v>0.158</v>
      </c>
      <c r="T42" s="4">
        <v>0.52600000000000002</v>
      </c>
      <c r="U42" s="24">
        <f>(2*1+2*2+2*3+3*4+10*5)/19</f>
        <v>3.8947368421052633</v>
      </c>
      <c r="V42" s="2"/>
      <c r="W42" s="2"/>
    </row>
    <row r="43" spans="13:23" x14ac:dyDescent="0.25">
      <c r="M43" s="2"/>
      <c r="N43" s="3"/>
      <c r="O43" s="3">
        <v>2</v>
      </c>
      <c r="P43" s="4">
        <v>0.17599999999999999</v>
      </c>
      <c r="Q43" s="4">
        <v>0.11799999999999999</v>
      </c>
      <c r="R43" s="4">
        <v>0.11799999999999999</v>
      </c>
      <c r="S43" s="4">
        <v>0.29399999999999998</v>
      </c>
      <c r="T43" s="4">
        <v>0.29399999999999998</v>
      </c>
      <c r="U43" s="24">
        <f>(3*1+2*2+2*3+5*4+5*5)/17</f>
        <v>3.4117647058823528</v>
      </c>
      <c r="V43" s="2"/>
      <c r="W43" s="2"/>
    </row>
    <row r="44" spans="13:23" x14ac:dyDescent="0.25">
      <c r="M44" s="2"/>
      <c r="N44" s="3"/>
      <c r="O44" s="3">
        <v>3</v>
      </c>
      <c r="P44" s="4">
        <v>5.6000000000000001E-2</v>
      </c>
      <c r="Q44" s="4">
        <v>0</v>
      </c>
      <c r="R44" s="4">
        <v>0</v>
      </c>
      <c r="S44" s="4">
        <v>0.222</v>
      </c>
      <c r="T44" s="4">
        <v>0.72199999999999998</v>
      </c>
      <c r="U44" s="24">
        <f>(1*1+0*2+0*3+4*4+13*5)/18</f>
        <v>4.5555555555555554</v>
      </c>
      <c r="V44" s="2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15" sqref="Z115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3"/>
      <c r="L11" s="3"/>
      <c r="M11" s="23">
        <v>1</v>
      </c>
      <c r="N11" s="4">
        <v>0</v>
      </c>
      <c r="O11" s="4">
        <v>0.08</v>
      </c>
      <c r="P11" s="4">
        <v>0.16</v>
      </c>
      <c r="Q11" s="4">
        <v>0.2</v>
      </c>
      <c r="R11" s="4">
        <v>0.56000000000000005</v>
      </c>
      <c r="S11" s="24">
        <f>(0*1+2*2+4*3+5*4+14*5)/25</f>
        <v>4.24</v>
      </c>
      <c r="T11" s="3"/>
      <c r="U11" s="3"/>
    </row>
    <row r="12" spans="1:21" x14ac:dyDescent="0.25">
      <c r="J12" s="2"/>
      <c r="K12" s="3"/>
      <c r="L12" s="3"/>
      <c r="M12" s="3">
        <v>2</v>
      </c>
      <c r="N12" s="4">
        <v>8.6999999999999994E-2</v>
      </c>
      <c r="O12" s="4">
        <v>0.13</v>
      </c>
      <c r="P12" s="4">
        <v>0.217</v>
      </c>
      <c r="Q12" s="4">
        <v>0.30399999999999999</v>
      </c>
      <c r="R12" s="4">
        <v>0.26100000000000001</v>
      </c>
      <c r="S12" s="24">
        <f>(2*1+3*2+5*3+7*4+6*5)/23</f>
        <v>3.5217391304347827</v>
      </c>
      <c r="T12" s="3"/>
      <c r="U12" s="3"/>
    </row>
    <row r="13" spans="1:21" x14ac:dyDescent="0.25">
      <c r="J13" s="2"/>
      <c r="K13" s="3"/>
      <c r="L13" s="3"/>
      <c r="M13" s="3">
        <v>3</v>
      </c>
      <c r="N13" s="4">
        <v>0</v>
      </c>
      <c r="O13" s="4">
        <v>6.2E-2</v>
      </c>
      <c r="P13" s="4">
        <v>0.125</v>
      </c>
      <c r="Q13" s="4">
        <v>0.25</v>
      </c>
      <c r="R13" s="4">
        <v>0.56200000000000006</v>
      </c>
      <c r="S13" s="24">
        <f>(0*1+1*2+2*3+4*4+9*5)/16</f>
        <v>4.3125</v>
      </c>
      <c r="T13" s="3"/>
      <c r="U13" s="3"/>
    </row>
    <row r="14" spans="1:21" x14ac:dyDescent="0.25">
      <c r="J14" s="2"/>
      <c r="K14" s="3"/>
      <c r="L14" s="3"/>
      <c r="M14" s="3">
        <v>4</v>
      </c>
      <c r="N14" s="4">
        <v>0</v>
      </c>
      <c r="O14" s="4">
        <v>0</v>
      </c>
      <c r="P14" s="4">
        <v>0.23100000000000001</v>
      </c>
      <c r="Q14" s="4">
        <v>0.115</v>
      </c>
      <c r="R14" s="4">
        <v>0.65400000000000003</v>
      </c>
      <c r="S14" s="24">
        <f>(0*1+0*2+6*3+3*4+17*5)/26</f>
        <v>4.4230769230769234</v>
      </c>
      <c r="T14" s="3"/>
      <c r="U14" s="3"/>
    </row>
    <row r="15" spans="1:21" x14ac:dyDescent="0.25">
      <c r="J15" s="2"/>
      <c r="K15" s="3"/>
      <c r="L15" s="3"/>
      <c r="M15" s="3">
        <v>5</v>
      </c>
      <c r="N15" s="4">
        <v>3.7999999999999999E-2</v>
      </c>
      <c r="O15" s="4">
        <v>0</v>
      </c>
      <c r="P15" s="4">
        <v>0.115</v>
      </c>
      <c r="Q15" s="4">
        <v>0.115</v>
      </c>
      <c r="R15" s="4">
        <v>0.73099999999999998</v>
      </c>
      <c r="S15" s="24">
        <f>(1*1+0*2+3*3+3*4+19*5)/26</f>
        <v>4.5</v>
      </c>
      <c r="T15" s="3"/>
      <c r="U15" s="3"/>
    </row>
    <row r="16" spans="1:21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5.2999999999999999E-2</v>
      </c>
      <c r="T49" s="4">
        <v>0.26300000000000001</v>
      </c>
      <c r="U49" s="4">
        <v>0.68400000000000005</v>
      </c>
      <c r="V49" s="24">
        <f>(0*1+0*2+1*3+5*4+13*5)/19</f>
        <v>4.6315789473684212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0.125</v>
      </c>
      <c r="R50" s="4">
        <v>6.2E-2</v>
      </c>
      <c r="S50" s="4">
        <v>0.125</v>
      </c>
      <c r="T50" s="4">
        <v>0.375</v>
      </c>
      <c r="U50" s="4">
        <v>0.312</v>
      </c>
      <c r="V50" s="24">
        <f>(2*1+1*2+2*3+6*4+5*5)/16</f>
        <v>3.6875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7.6999999999999999E-2</v>
      </c>
      <c r="T51" s="4">
        <v>0.23100000000000001</v>
      </c>
      <c r="U51" s="4">
        <v>0.69199999999999995</v>
      </c>
      <c r="V51" s="24">
        <f>(0*1+0*2+1*3+3*4+9*5)/13</f>
        <v>4.615384615384615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0.158</v>
      </c>
      <c r="T52" s="4">
        <v>5.2999999999999999E-2</v>
      </c>
      <c r="U52" s="4">
        <v>0.78900000000000003</v>
      </c>
      <c r="V52" s="24">
        <f>(0*1+0*2+3*3+1*4+15*5)/19</f>
        <v>4.6315789473684212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5.2999999999999999E-2</v>
      </c>
      <c r="R53" s="4">
        <v>0</v>
      </c>
      <c r="S53" s="4">
        <v>5.2999999999999999E-2</v>
      </c>
      <c r="T53" s="4">
        <v>0</v>
      </c>
      <c r="U53" s="4">
        <v>0.89500000000000002</v>
      </c>
      <c r="V53" s="24">
        <f>(1*1+0*2+1*3+0*4+17*5)/19</f>
        <v>4.6842105263157894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3"/>
      <c r="Q55" s="3"/>
      <c r="R55" s="3"/>
      <c r="S55" s="3"/>
      <c r="T55" s="3"/>
      <c r="U55" s="3"/>
      <c r="V55" s="3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3"/>
      <c r="P77" s="3"/>
      <c r="Q77" s="3" t="s">
        <v>6</v>
      </c>
      <c r="R77" s="4">
        <f>14/R83</f>
        <v>0.56000000000000005</v>
      </c>
      <c r="S77" s="4">
        <v>0.2</v>
      </c>
      <c r="T77" s="4">
        <v>0.16</v>
      </c>
      <c r="U77" s="4">
        <v>8.3000000000000004E-2</v>
      </c>
      <c r="V77" s="4">
        <v>0</v>
      </c>
      <c r="W77" s="3"/>
      <c r="X77" s="2"/>
      <c r="Y77" s="2"/>
    </row>
    <row r="78" spans="15:25" x14ac:dyDescent="0.25">
      <c r="O78" s="3"/>
      <c r="P78" s="3"/>
      <c r="Q78" s="3" t="s">
        <v>7</v>
      </c>
      <c r="R78" s="4">
        <f>0/R83</f>
        <v>0</v>
      </c>
      <c r="S78" s="4">
        <v>0.12</v>
      </c>
      <c r="T78" s="4">
        <v>0.32</v>
      </c>
      <c r="U78" s="4">
        <v>0.375</v>
      </c>
      <c r="V78" s="4">
        <v>0.21099999999999999</v>
      </c>
      <c r="W78" s="3"/>
      <c r="X78" s="2"/>
      <c r="Y78" s="2"/>
    </row>
    <row r="79" spans="15:25" x14ac:dyDescent="0.25">
      <c r="O79" s="3"/>
      <c r="P79" s="3"/>
      <c r="Q79" s="3" t="s">
        <v>8</v>
      </c>
      <c r="R79" s="4">
        <f>4/R83</f>
        <v>0.16</v>
      </c>
      <c r="S79" s="4">
        <v>0.04</v>
      </c>
      <c r="T79" s="4">
        <v>0.44</v>
      </c>
      <c r="U79" s="4">
        <v>0.29199999999999998</v>
      </c>
      <c r="V79" s="4">
        <v>5.2999999999999999E-2</v>
      </c>
      <c r="W79" s="3"/>
      <c r="X79" s="2"/>
      <c r="Y79" s="2"/>
    </row>
    <row r="80" spans="15:25" x14ac:dyDescent="0.25">
      <c r="O80" s="3"/>
      <c r="P80" s="3"/>
      <c r="Q80" s="3" t="s">
        <v>9</v>
      </c>
      <c r="R80" s="4">
        <f>6/R83</f>
        <v>0.24</v>
      </c>
      <c r="S80" s="4">
        <v>0.64</v>
      </c>
      <c r="T80" s="4">
        <v>0.08</v>
      </c>
      <c r="U80" s="4">
        <v>4.2000000000000003E-2</v>
      </c>
      <c r="V80" s="4">
        <v>0</v>
      </c>
      <c r="W80" s="3"/>
      <c r="X80" s="2"/>
      <c r="Y80" s="2"/>
    </row>
    <row r="81" spans="15:25" x14ac:dyDescent="0.25">
      <c r="O81" s="3"/>
      <c r="P81" s="3"/>
      <c r="Q81" s="3" t="s">
        <v>10</v>
      </c>
      <c r="R81" s="4">
        <f>1/R83</f>
        <v>0.04</v>
      </c>
      <c r="S81" s="4">
        <v>0</v>
      </c>
      <c r="T81" s="4">
        <v>0</v>
      </c>
      <c r="U81" s="4">
        <v>0.20799999999999999</v>
      </c>
      <c r="V81" s="4">
        <v>0.73699999999999999</v>
      </c>
      <c r="W81" s="3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3"/>
      <c r="P83" s="3"/>
      <c r="Q83" s="3"/>
      <c r="R83" s="3">
        <v>25</v>
      </c>
      <c r="S83" s="3"/>
      <c r="T83" s="3"/>
      <c r="U83" s="3"/>
      <c r="V83" s="3"/>
      <c r="W83" s="3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3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O86" s="3"/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Y51"/>
  <sheetViews>
    <sheetView showGridLines="0" workbookViewId="0">
      <selection activeCell="Z89" sqref="Z8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0.14799999999999999</v>
      </c>
      <c r="R7" s="4">
        <v>0.222</v>
      </c>
      <c r="S7" s="4">
        <v>0.29599999999999999</v>
      </c>
      <c r="T7" s="4">
        <v>0.185</v>
      </c>
      <c r="U7" s="4">
        <v>0.14799999999999999</v>
      </c>
      <c r="V7" s="24">
        <f>(4*1+6*2+8*3+5*4+4*5)/27</f>
        <v>2.9629629629629628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6.9000000000000006E-2</v>
      </c>
      <c r="R8" s="4">
        <v>3.4000000000000002E-2</v>
      </c>
      <c r="S8" s="4">
        <v>0.17199999999999999</v>
      </c>
      <c r="T8" s="4">
        <v>0.41399999999999998</v>
      </c>
      <c r="U8" s="4">
        <v>0.31</v>
      </c>
      <c r="V8" s="24">
        <f>(2*1+1*2+5*3+12*4+9*5)/29</f>
        <v>3.8620689655172415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0.26100000000000001</v>
      </c>
      <c r="R9" s="4">
        <v>0.17399999999999999</v>
      </c>
      <c r="S9" s="4">
        <v>0.17399999999999999</v>
      </c>
      <c r="T9" s="4">
        <v>0.17399999999999999</v>
      </c>
      <c r="U9" s="4">
        <v>0.217</v>
      </c>
      <c r="V9" s="24">
        <f>(6*1+4*2+4*3+4*4+5*5)/23</f>
        <v>2.9130434782608696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0.35</v>
      </c>
      <c r="R10" s="4">
        <v>0.1</v>
      </c>
      <c r="S10" s="4">
        <v>0.3</v>
      </c>
      <c r="T10" s="4">
        <v>0.05</v>
      </c>
      <c r="U10" s="4">
        <v>0.2</v>
      </c>
      <c r="V10" s="24">
        <f>(7*1+2*2+6*3+1*4+4*5)/20</f>
        <v>2.65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2"/>
    </row>
    <row r="44" spans="14:25" x14ac:dyDescent="0.25">
      <c r="N44" s="2"/>
      <c r="O44" s="2"/>
      <c r="P44" s="2"/>
      <c r="Q44" s="23">
        <v>1</v>
      </c>
      <c r="R44" s="4">
        <v>0.105</v>
      </c>
      <c r="S44" s="4">
        <v>0.21099999999999999</v>
      </c>
      <c r="T44" s="4">
        <v>0.26300000000000001</v>
      </c>
      <c r="U44" s="4">
        <v>0.21099999999999999</v>
      </c>
      <c r="V44" s="4">
        <v>0.21099999999999999</v>
      </c>
      <c r="W44" s="24">
        <f>(2*1+4*2+5*3+4*4+4*5)/19</f>
        <v>3.2105263157894739</v>
      </c>
      <c r="X44" s="2"/>
      <c r="Y44" s="2"/>
    </row>
    <row r="45" spans="14:25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9.5000000000000001E-2</v>
      </c>
      <c r="U45" s="4">
        <v>0.47599999999999998</v>
      </c>
      <c r="V45" s="4">
        <v>0.42899999999999999</v>
      </c>
      <c r="W45" s="24">
        <f>(0*1+0*2+2*3+10*4+9*5)/21</f>
        <v>4.333333333333333</v>
      </c>
      <c r="X45" s="2"/>
      <c r="Y45" s="2"/>
    </row>
    <row r="46" spans="14:25" x14ac:dyDescent="0.25">
      <c r="N46" s="2"/>
      <c r="O46" s="2"/>
      <c r="P46" s="2"/>
      <c r="Q46" s="3">
        <v>3</v>
      </c>
      <c r="R46" s="4">
        <v>0.17599999999999999</v>
      </c>
      <c r="S46" s="4">
        <v>0.17599999999999999</v>
      </c>
      <c r="T46" s="4">
        <v>0.17599999999999999</v>
      </c>
      <c r="U46" s="4">
        <v>0.17599999999999999</v>
      </c>
      <c r="V46" s="4">
        <v>0.29399999999999998</v>
      </c>
      <c r="W46" s="24">
        <f>(3*1+3*2+3*3+3*4+5*5)/17</f>
        <v>3.2352941176470589</v>
      </c>
      <c r="X46" s="2"/>
      <c r="Y46" s="2"/>
    </row>
    <row r="47" spans="14:25" x14ac:dyDescent="0.25">
      <c r="N47" s="2"/>
      <c r="O47" s="2"/>
      <c r="P47" s="2"/>
      <c r="Q47" s="3">
        <v>4</v>
      </c>
      <c r="R47" s="4">
        <v>0.26700000000000002</v>
      </c>
      <c r="S47" s="4">
        <v>0.13300000000000001</v>
      </c>
      <c r="T47" s="4">
        <v>0.26700000000000002</v>
      </c>
      <c r="U47" s="4">
        <v>6.7000000000000004E-2</v>
      </c>
      <c r="V47" s="4">
        <v>0.26700000000000002</v>
      </c>
      <c r="W47" s="24">
        <f>(4*1+2*2+4*3+1*4+4*5)/15</f>
        <v>2.9333333333333331</v>
      </c>
      <c r="X47" s="2"/>
      <c r="Y47" s="2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2"/>
    </row>
    <row r="49" spans="14:25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W108" sqref="W108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11</v>
      </c>
      <c r="D6" s="12">
        <v>0.30599999999999999</v>
      </c>
      <c r="E6" s="11">
        <v>25</v>
      </c>
      <c r="F6" s="13">
        <v>0.69399999999999995</v>
      </c>
    </row>
    <row r="7" spans="2:18" ht="24" x14ac:dyDescent="0.25">
      <c r="B7" s="9" t="s">
        <v>22</v>
      </c>
      <c r="C7" s="14">
        <v>15</v>
      </c>
      <c r="D7" s="28">
        <v>0.41699999999999998</v>
      </c>
      <c r="E7" s="14">
        <v>21</v>
      </c>
      <c r="F7" s="29">
        <v>0.58299999999999996</v>
      </c>
    </row>
    <row r="8" spans="2:18" ht="24" x14ac:dyDescent="0.25">
      <c r="B8" s="8" t="s">
        <v>23</v>
      </c>
      <c r="C8" s="11">
        <v>36</v>
      </c>
      <c r="D8" s="26">
        <v>1</v>
      </c>
      <c r="E8" s="11">
        <v>0</v>
      </c>
      <c r="F8" s="27">
        <v>0</v>
      </c>
    </row>
    <row r="9" spans="2:18" ht="48" x14ac:dyDescent="0.25">
      <c r="B9" s="9" t="s">
        <v>24</v>
      </c>
      <c r="C9" s="14">
        <v>34</v>
      </c>
      <c r="D9" s="28">
        <v>0.94399999999999995</v>
      </c>
      <c r="E9" s="14">
        <v>2</v>
      </c>
      <c r="F9" s="29">
        <v>5.6000000000000001E-2</v>
      </c>
    </row>
    <row r="10" spans="2:18" ht="24" x14ac:dyDescent="0.25">
      <c r="B10" s="10" t="s">
        <v>26</v>
      </c>
      <c r="C10" s="15">
        <v>32</v>
      </c>
      <c r="D10" s="16">
        <v>0.88900000000000001</v>
      </c>
      <c r="E10" s="15">
        <v>4</v>
      </c>
      <c r="F10" s="17">
        <v>0.111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3.6999999999999998E-2</v>
      </c>
      <c r="K18" s="4">
        <v>7.3999999999999996E-2</v>
      </c>
      <c r="L18" s="4">
        <v>0.185</v>
      </c>
      <c r="M18" s="4">
        <v>0.25900000000000001</v>
      </c>
      <c r="N18" s="4">
        <v>0.44400000000000001</v>
      </c>
      <c r="O18" s="24">
        <f>(1*1+2*2+5*3+7*4+12*5)/27</f>
        <v>4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0.111</v>
      </c>
      <c r="K19" s="4">
        <v>7.3999999999999996E-2</v>
      </c>
      <c r="L19" s="4">
        <v>0.222</v>
      </c>
      <c r="M19" s="4">
        <v>0.222</v>
      </c>
      <c r="N19" s="4">
        <v>0.37</v>
      </c>
      <c r="O19" s="24">
        <f>(3*1+2*2+6*3+6*4+10*5)/27</f>
        <v>3.6666666666666665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0.2</v>
      </c>
      <c r="L20" s="4">
        <v>0.4</v>
      </c>
      <c r="M20" s="4">
        <v>0.2</v>
      </c>
      <c r="N20" s="4">
        <v>0.2</v>
      </c>
      <c r="O20" s="24">
        <f>(0*1+5*2+10*3+5*4+5*5)/25</f>
        <v>3.4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0.05</v>
      </c>
      <c r="L45" s="4">
        <v>0.05</v>
      </c>
      <c r="M45" s="4">
        <v>0.15</v>
      </c>
      <c r="N45" s="4">
        <v>0.25</v>
      </c>
      <c r="O45" s="4">
        <v>0.5</v>
      </c>
      <c r="P45" s="24">
        <f>(1*1+1*2+3*3+5*4+10*5)/20</f>
        <v>4.0999999999999996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0.15</v>
      </c>
      <c r="L46" s="4">
        <v>0.05</v>
      </c>
      <c r="M46" s="4">
        <v>0.2</v>
      </c>
      <c r="N46" s="4">
        <v>0.2</v>
      </c>
      <c r="O46" s="4">
        <v>0.4</v>
      </c>
      <c r="P46" s="24">
        <f>(3*1+1*2+4*3+4*4+8*5)/20</f>
        <v>3.65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0.29399999999999998</v>
      </c>
      <c r="M47" s="4">
        <v>0.35299999999999998</v>
      </c>
      <c r="N47" s="4">
        <v>0.17599999999999999</v>
      </c>
      <c r="O47" s="4">
        <v>0.17599999999999999</v>
      </c>
      <c r="P47" s="24">
        <f>(0*1+5*2+6*3+3*4+3*5)/17</f>
        <v>3.2352941176470589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3"/>
      <c r="K49" s="3"/>
      <c r="L49" s="3"/>
      <c r="M49" s="3"/>
      <c r="N49" s="3"/>
      <c r="O49" s="3"/>
      <c r="P49" s="3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23</v>
      </c>
      <c r="D68" s="12">
        <v>0.63900000000000001</v>
      </c>
      <c r="E68" s="11">
        <v>13</v>
      </c>
      <c r="F68" s="13">
        <v>0.36099999999999999</v>
      </c>
    </row>
    <row r="69" spans="2:6" ht="36" x14ac:dyDescent="0.25">
      <c r="B69" s="9" t="s">
        <v>28</v>
      </c>
      <c r="C69" s="14">
        <v>31</v>
      </c>
      <c r="D69" s="28">
        <v>0.86099999999999999</v>
      </c>
      <c r="E69" s="14">
        <v>5</v>
      </c>
      <c r="F69" s="29">
        <v>0.13900000000000001</v>
      </c>
    </row>
    <row r="70" spans="2:6" ht="48" x14ac:dyDescent="0.25">
      <c r="B70" s="8" t="s">
        <v>29</v>
      </c>
      <c r="C70" s="11">
        <v>31</v>
      </c>
      <c r="D70" s="26">
        <v>0.86099999999999999</v>
      </c>
      <c r="E70" s="11">
        <v>5</v>
      </c>
      <c r="F70" s="27">
        <v>0.13900000000000001</v>
      </c>
    </row>
    <row r="71" spans="2:6" ht="48" x14ac:dyDescent="0.25">
      <c r="B71" s="9" t="s">
        <v>30</v>
      </c>
      <c r="C71" s="14">
        <v>34</v>
      </c>
      <c r="D71" s="28">
        <v>0.94399999999999995</v>
      </c>
      <c r="E71" s="14">
        <v>2</v>
      </c>
      <c r="F71" s="29">
        <v>5.6000000000000001E-2</v>
      </c>
    </row>
    <row r="72" spans="2:6" ht="24" x14ac:dyDescent="0.25">
      <c r="B72" s="10" t="s">
        <v>26</v>
      </c>
      <c r="C72" s="15">
        <v>35</v>
      </c>
      <c r="D72" s="16">
        <v>0.97199999999999998</v>
      </c>
      <c r="E72" s="15">
        <v>1</v>
      </c>
      <c r="F72" s="17">
        <v>2.8000000000000001E-2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15</v>
      </c>
      <c r="D79" s="21">
        <v>0.41699999999999998</v>
      </c>
      <c r="E79" s="30">
        <v>21</v>
      </c>
      <c r="F79" s="22">
        <v>0.58299999999999996</v>
      </c>
    </row>
    <row r="80" spans="2:6" ht="24" x14ac:dyDescent="0.25">
      <c r="B80" s="9" t="s">
        <v>33</v>
      </c>
      <c r="C80" s="31">
        <v>35</v>
      </c>
      <c r="D80" s="28">
        <v>0.97199999999999998</v>
      </c>
      <c r="E80" s="31">
        <v>1</v>
      </c>
      <c r="F80" s="29">
        <v>2.8000000000000001E-2</v>
      </c>
    </row>
    <row r="81" spans="2:6" ht="24" x14ac:dyDescent="0.25">
      <c r="B81" s="8" t="s">
        <v>34</v>
      </c>
      <c r="C81" s="30">
        <v>31</v>
      </c>
      <c r="D81" s="26">
        <v>0.86099999999999999</v>
      </c>
      <c r="E81" s="30">
        <v>5</v>
      </c>
      <c r="F81" s="27">
        <v>0.13900000000000001</v>
      </c>
    </row>
    <row r="82" spans="2:6" ht="24" x14ac:dyDescent="0.25">
      <c r="B82" s="9" t="s">
        <v>35</v>
      </c>
      <c r="C82" s="31">
        <v>29</v>
      </c>
      <c r="D82" s="28">
        <v>0.80600000000000005</v>
      </c>
      <c r="E82" s="31">
        <v>7</v>
      </c>
      <c r="F82" s="29">
        <v>0.19400000000000001</v>
      </c>
    </row>
    <row r="83" spans="2:6" ht="72" x14ac:dyDescent="0.25">
      <c r="B83" s="8" t="s">
        <v>36</v>
      </c>
      <c r="C83" s="30">
        <v>35</v>
      </c>
      <c r="D83" s="26">
        <v>0.97199999999999998</v>
      </c>
      <c r="E83" s="30">
        <v>1</v>
      </c>
      <c r="F83" s="27">
        <v>2.8000000000000001E-2</v>
      </c>
    </row>
    <row r="84" spans="2:6" ht="24" x14ac:dyDescent="0.25">
      <c r="B84" s="9" t="s">
        <v>37</v>
      </c>
      <c r="C84" s="31">
        <v>13</v>
      </c>
      <c r="D84" s="28">
        <v>0.36099999999999999</v>
      </c>
      <c r="E84" s="31">
        <v>23</v>
      </c>
      <c r="F84" s="29">
        <v>0.63900000000000001</v>
      </c>
    </row>
    <row r="85" spans="2:6" ht="24" x14ac:dyDescent="0.25">
      <c r="B85" s="8" t="s">
        <v>38</v>
      </c>
      <c r="C85" s="30">
        <v>35</v>
      </c>
      <c r="D85" s="26">
        <v>0.97199999999999998</v>
      </c>
      <c r="E85" s="30">
        <v>1</v>
      </c>
      <c r="F85" s="27">
        <v>2.8000000000000001E-2</v>
      </c>
    </row>
    <row r="86" spans="2:6" ht="72" x14ac:dyDescent="0.25">
      <c r="B86" s="9" t="s">
        <v>39</v>
      </c>
      <c r="C86" s="31">
        <v>31</v>
      </c>
      <c r="D86" s="28">
        <v>0.86099999999999999</v>
      </c>
      <c r="E86" s="31">
        <v>5</v>
      </c>
      <c r="F86" s="29">
        <v>0.13900000000000001</v>
      </c>
    </row>
    <row r="87" spans="2:6" ht="24" x14ac:dyDescent="0.25">
      <c r="B87" s="10" t="s">
        <v>40</v>
      </c>
      <c r="C87" s="32">
        <v>35</v>
      </c>
      <c r="D87" s="16">
        <v>0.97199999999999998</v>
      </c>
      <c r="E87" s="32">
        <v>1</v>
      </c>
      <c r="F87" s="17">
        <v>2.8000000000000001E-2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V29"/>
  <sheetViews>
    <sheetView showGridLines="0" workbookViewId="0">
      <selection activeCell="AA41" sqref="AA41"/>
    </sheetView>
  </sheetViews>
  <sheetFormatPr defaultRowHeight="15" x14ac:dyDescent="0.25"/>
  <sheetData>
    <row r="3" spans="12:22" x14ac:dyDescent="0.25">
      <c r="M3" s="2"/>
      <c r="N3" s="2"/>
      <c r="O3" s="2"/>
      <c r="P3" s="2"/>
      <c r="Q3" s="2"/>
      <c r="R3" s="2"/>
      <c r="S3" s="2"/>
    </row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3.5999999999999997E-2</v>
      </c>
      <c r="O8" s="4">
        <v>3.5999999999999997E-2</v>
      </c>
      <c r="P8" s="4">
        <v>0.28599999999999998</v>
      </c>
      <c r="Q8" s="4">
        <v>0.46400000000000002</v>
      </c>
      <c r="R8" s="4">
        <v>0.17899999999999999</v>
      </c>
      <c r="S8" s="24">
        <v>3.71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2"/>
      <c r="O19" s="2"/>
      <c r="P19" s="2"/>
      <c r="Q19" s="2"/>
      <c r="R19" s="2"/>
      <c r="S19" s="2"/>
      <c r="T19" s="2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33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3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33"/>
      <c r="N23" s="23">
        <v>1</v>
      </c>
      <c r="O23" s="4">
        <v>4.8000000000000001E-2</v>
      </c>
      <c r="P23" s="4">
        <v>0</v>
      </c>
      <c r="Q23" s="4">
        <v>0.23799999999999999</v>
      </c>
      <c r="R23" s="4">
        <v>0.52400000000000002</v>
      </c>
      <c r="S23" s="4">
        <v>0.19</v>
      </c>
      <c r="T23" s="34">
        <v>3.81</v>
      </c>
      <c r="U23" s="3"/>
      <c r="V23" s="3"/>
    </row>
    <row r="24" spans="13:22" x14ac:dyDescent="0.25">
      <c r="M24" s="33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13" sqref="Y113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3"/>
      <c r="N9" s="3">
        <v>21</v>
      </c>
      <c r="O9" s="3">
        <v>2</v>
      </c>
      <c r="P9" s="3">
        <v>1</v>
      </c>
      <c r="Q9" s="3">
        <v>3</v>
      </c>
      <c r="R9" s="3">
        <v>0</v>
      </c>
      <c r="S9" s="3">
        <v>2</v>
      </c>
      <c r="T9" s="3">
        <v>0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3"/>
      <c r="V11" s="2"/>
      <c r="W11" s="2"/>
      <c r="X11" s="2"/>
    </row>
    <row r="12" spans="10:24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3"/>
      <c r="N20" s="3"/>
      <c r="O20" s="3"/>
      <c r="P20" s="3"/>
      <c r="Q20" s="3"/>
      <c r="R20" s="3"/>
      <c r="S20" s="3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3"/>
      <c r="T22" s="2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2"/>
      <c r="U23" s="2"/>
    </row>
    <row r="24" spans="11:21" ht="16.5" customHeight="1" x14ac:dyDescent="0.25">
      <c r="K24" s="2"/>
      <c r="L24" s="2"/>
      <c r="M24" s="3"/>
      <c r="N24" s="35">
        <v>1</v>
      </c>
      <c r="O24" s="35">
        <v>3</v>
      </c>
      <c r="P24" s="35">
        <v>13</v>
      </c>
      <c r="Q24" s="35">
        <v>1</v>
      </c>
      <c r="R24" s="35">
        <v>3</v>
      </c>
      <c r="S24" s="3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3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5"/>
      <c r="C43" s="45" t="s">
        <v>16</v>
      </c>
      <c r="D43" s="45"/>
      <c r="E43" s="45" t="s">
        <v>17</v>
      </c>
      <c r="F43" s="45"/>
      <c r="G43" s="46" t="s">
        <v>18</v>
      </c>
      <c r="H43" s="46"/>
      <c r="I43" s="45" t="s">
        <v>17</v>
      </c>
      <c r="J43" s="47"/>
    </row>
    <row r="44" spans="2:10" ht="120" x14ac:dyDescent="0.25">
      <c r="B44" s="8" t="s">
        <v>51</v>
      </c>
      <c r="C44" s="49">
        <v>31</v>
      </c>
      <c r="D44" s="49"/>
      <c r="E44" s="51">
        <v>0.86099999999999999</v>
      </c>
      <c r="F44" s="51"/>
      <c r="G44" s="55">
        <v>5</v>
      </c>
      <c r="H44" s="55"/>
      <c r="I44" s="51">
        <v>0.13900000000000001</v>
      </c>
      <c r="J44" s="57"/>
    </row>
    <row r="45" spans="2:10" ht="48" x14ac:dyDescent="0.25">
      <c r="B45" s="9" t="s">
        <v>53</v>
      </c>
      <c r="C45" s="48">
        <v>26</v>
      </c>
      <c r="D45" s="48"/>
      <c r="E45" s="52">
        <v>0.72199999999999998</v>
      </c>
      <c r="F45" s="52"/>
      <c r="G45" s="54">
        <v>10</v>
      </c>
      <c r="H45" s="54"/>
      <c r="I45" s="52">
        <v>0.27800000000000002</v>
      </c>
      <c r="J45" s="58"/>
    </row>
    <row r="46" spans="2:10" ht="24" x14ac:dyDescent="0.25">
      <c r="B46" s="8" t="s">
        <v>54</v>
      </c>
      <c r="C46" s="49">
        <v>27</v>
      </c>
      <c r="D46" s="49"/>
      <c r="E46" s="51">
        <v>0.75</v>
      </c>
      <c r="F46" s="51"/>
      <c r="G46" s="55">
        <v>9</v>
      </c>
      <c r="H46" s="55"/>
      <c r="I46" s="51">
        <v>0.25</v>
      </c>
      <c r="J46" s="57"/>
    </row>
    <row r="47" spans="2:10" ht="24" x14ac:dyDescent="0.25">
      <c r="B47" s="18" t="s">
        <v>55</v>
      </c>
      <c r="C47" s="50">
        <v>28</v>
      </c>
      <c r="D47" s="50"/>
      <c r="E47" s="53">
        <v>0.77800000000000002</v>
      </c>
      <c r="F47" s="53"/>
      <c r="G47" s="56">
        <v>8</v>
      </c>
      <c r="H47" s="56"/>
      <c r="I47" s="53">
        <v>0.222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3"/>
      <c r="N53" s="35">
        <v>3</v>
      </c>
      <c r="O53" s="35">
        <v>1</v>
      </c>
      <c r="P53" s="35">
        <v>7</v>
      </c>
      <c r="Q53" s="35">
        <v>17</v>
      </c>
      <c r="R53" s="4"/>
      <c r="S53" s="2"/>
      <c r="T53" s="2"/>
      <c r="U53" s="2"/>
      <c r="V53" s="2"/>
    </row>
    <row r="54" spans="11:22" x14ac:dyDescent="0.25">
      <c r="K54" s="2"/>
      <c r="L54" s="2"/>
      <c r="M54" s="3"/>
      <c r="N54" s="3"/>
      <c r="O54" s="3"/>
      <c r="P54" s="3"/>
      <c r="Q54" s="3"/>
      <c r="R54" s="3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3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3"/>
    </row>
    <row r="73" spans="12:20" x14ac:dyDescent="0.25">
      <c r="L73" s="2"/>
      <c r="M73" s="3"/>
      <c r="N73" s="3">
        <v>2</v>
      </c>
      <c r="O73" s="3">
        <v>12</v>
      </c>
      <c r="P73" s="3">
        <v>1</v>
      </c>
      <c r="Q73" s="3">
        <v>1</v>
      </c>
      <c r="R73" s="3">
        <v>3</v>
      </c>
      <c r="S73" s="3"/>
      <c r="T73" s="3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2</v>
      </c>
      <c r="P95" s="3">
        <v>4</v>
      </c>
      <c r="Q95" s="3">
        <v>22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2012-12-04T09:31:48Z</dcterms:modified>
</cp:coreProperties>
</file>