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9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<sst xmlns="http://schemas.openxmlformats.org/spreadsheetml/2006/main" count="124" uniqueCount="74">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</sst>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690379360695511E-2"/>
                  <c:y val="-6.50370654887651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460730090394995E-2"/>
                  <c:y val="-6.5038089750976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0.28599999999999998</c:v>
                </c:pt>
                <c:pt idx="1">
                  <c:v>0.14299999999999999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0996871489706301E-2"/>
                  <c:y val="-6.503527302989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620884273900578"/>
                  <c:y val="-6.503527302989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0.42899999999999999</c:v>
                </c:pt>
                <c:pt idx="1">
                  <c:v>0.57099999999999995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2145355778717135E-2"/>
                  <c:y val="-6.33657256257601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07744874081999E-2"/>
                  <c:y val="-6.8290634402407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0.28599999999999998</c:v>
                </c:pt>
                <c:pt idx="1">
                  <c:v>0.28599999999999998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8899968"/>
        <c:axId val="29779072"/>
      </c:barChart>
      <c:catAx>
        <c:axId val="28899968"/>
        <c:scaling>
          <c:orientation val="maxMin"/>
        </c:scaling>
        <c:delete val="1"/>
        <c:axPos val="l"/>
        <c:majorTickMark val="out"/>
        <c:minorTickMark val="none"/>
        <c:tickLblPos val="none"/>
        <c:crossAx val="29779072"/>
        <c:crosses val="autoZero"/>
        <c:auto val="1"/>
        <c:lblAlgn val="ctr"/>
        <c:lblOffset val="100"/>
        <c:noMultiLvlLbl val="0"/>
      </c:catAx>
      <c:valAx>
        <c:axId val="297790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899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3.4</c:v>
                </c:pt>
                <c:pt idx="1">
                  <c:v>4</c:v>
                </c:pt>
                <c:pt idx="2">
                  <c:v>3</c:v>
                </c:pt>
                <c:pt idx="3">
                  <c:v>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30918144"/>
        <c:axId val="30919680"/>
      </c:barChart>
      <c:catAx>
        <c:axId val="309181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919680"/>
        <c:crosses val="autoZero"/>
        <c:auto val="1"/>
        <c:lblAlgn val="ctr"/>
        <c:lblOffset val="100"/>
        <c:noMultiLvlLbl val="0"/>
      </c:catAx>
      <c:valAx>
        <c:axId val="30919680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30918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74364007823121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80186998785884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0.111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5.5400207937996672E-3"/>
                  <c:y val="-4.699828105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</c:v>
                </c:pt>
                <c:pt idx="1">
                  <c:v>0.111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7002857329814383E-2"/>
                  <c:y val="-4.69939958803850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2714754146036457E-2"/>
                  <c:y val="-4.6993606318690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24731869042685453"/>
                  <c:y val="-4.699224285276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0.44400000000000001</c:v>
                </c:pt>
                <c:pt idx="2">
                  <c:v>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830835896205495"/>
                  <c:y val="-4.6993216756996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107044444929153E-2"/>
                  <c:y val="-4.6997112373940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0.55600000000000005</c:v>
                </c:pt>
                <c:pt idx="1">
                  <c:v>0.44400000000000001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1428992"/>
        <c:axId val="31430528"/>
      </c:barChart>
      <c:catAx>
        <c:axId val="314289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30528"/>
        <c:crosses val="autoZero"/>
        <c:auto val="1"/>
        <c:lblAlgn val="ctr"/>
        <c:lblOffset val="100"/>
        <c:noMultiLvlLbl val="0"/>
      </c:catAx>
      <c:valAx>
        <c:axId val="314305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428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4.4000000000000004</c:v>
                </c:pt>
                <c:pt idx="1">
                  <c:v>4.4000000000000004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28711936"/>
        <c:axId val="28730112"/>
      </c:barChart>
      <c:catAx>
        <c:axId val="287119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730112"/>
        <c:crosses val="autoZero"/>
        <c:auto val="1"/>
        <c:lblAlgn val="ctr"/>
        <c:lblOffset val="100"/>
        <c:noMultiLvlLbl val="0"/>
      </c:catAx>
      <c:valAx>
        <c:axId val="2873011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28711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7893546831963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4395950490067849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0.6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518491797938015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28782976"/>
        <c:axId val="28784512"/>
      </c:barChart>
      <c:catAx>
        <c:axId val="287829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28784512"/>
        <c:crosses val="autoZero"/>
        <c:auto val="1"/>
        <c:lblAlgn val="ctr"/>
        <c:lblOffset val="100"/>
        <c:noMultiLvlLbl val="0"/>
      </c:catAx>
      <c:valAx>
        <c:axId val="2878451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28782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1013888"/>
        <c:axId val="31015680"/>
      </c:barChart>
      <c:catAx>
        <c:axId val="31013888"/>
        <c:scaling>
          <c:orientation val="minMax"/>
        </c:scaling>
        <c:delete val="1"/>
        <c:axPos val="l"/>
        <c:majorTickMark val="out"/>
        <c:minorTickMark val="none"/>
        <c:tickLblPos val="none"/>
        <c:crossAx val="31015680"/>
        <c:crosses val="autoZero"/>
        <c:auto val="1"/>
        <c:lblAlgn val="ctr"/>
        <c:lblOffset val="100"/>
        <c:noMultiLvlLbl val="0"/>
      </c:catAx>
      <c:valAx>
        <c:axId val="31015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013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1134464"/>
        <c:axId val="31136000"/>
      </c:barChart>
      <c:catAx>
        <c:axId val="31134464"/>
        <c:scaling>
          <c:orientation val="maxMin"/>
        </c:scaling>
        <c:delete val="1"/>
        <c:axPos val="l"/>
        <c:majorTickMark val="out"/>
        <c:minorTickMark val="none"/>
        <c:tickLblPos val="none"/>
        <c:crossAx val="31136000"/>
        <c:crosses val="autoZero"/>
        <c:auto val="1"/>
        <c:lblAlgn val="ctr"/>
        <c:lblOffset val="100"/>
        <c:noMultiLvlLbl val="0"/>
      </c:catAx>
      <c:valAx>
        <c:axId val="311360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1134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91808"/>
        <c:axId val="31193344"/>
      </c:barChart>
      <c:catAx>
        <c:axId val="31191808"/>
        <c:scaling>
          <c:orientation val="maxMin"/>
        </c:scaling>
        <c:delete val="1"/>
        <c:axPos val="l"/>
        <c:majorTickMark val="out"/>
        <c:minorTickMark val="none"/>
        <c:tickLblPos val="none"/>
        <c:crossAx val="31193344"/>
        <c:crosses val="autoZero"/>
        <c:auto val="1"/>
        <c:lblAlgn val="ctr"/>
        <c:lblOffset val="100"/>
        <c:noMultiLvlLbl val="0"/>
      </c:catAx>
      <c:valAx>
        <c:axId val="311933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1191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89888"/>
        <c:axId val="33191424"/>
      </c:barChart>
      <c:catAx>
        <c:axId val="33189888"/>
        <c:scaling>
          <c:orientation val="maxMin"/>
        </c:scaling>
        <c:delete val="1"/>
        <c:axPos val="l"/>
        <c:majorTickMark val="out"/>
        <c:minorTickMark val="none"/>
        <c:tickLblPos val="none"/>
        <c:crossAx val="33191424"/>
        <c:crosses val="autoZero"/>
        <c:auto val="1"/>
        <c:lblAlgn val="ctr"/>
        <c:lblOffset val="100"/>
        <c:noMultiLvlLbl val="0"/>
      </c:catAx>
      <c:valAx>
        <c:axId val="331914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189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03872"/>
        <c:axId val="33105408"/>
      </c:barChart>
      <c:catAx>
        <c:axId val="33103872"/>
        <c:scaling>
          <c:orientation val="maxMin"/>
        </c:scaling>
        <c:delete val="1"/>
        <c:axPos val="l"/>
        <c:majorTickMark val="out"/>
        <c:minorTickMark val="none"/>
        <c:tickLblPos val="none"/>
        <c:crossAx val="33105408"/>
        <c:crosses val="autoZero"/>
        <c:auto val="1"/>
        <c:lblAlgn val="ctr"/>
        <c:lblOffset val="100"/>
        <c:noMultiLvlLbl val="0"/>
      </c:catAx>
      <c:valAx>
        <c:axId val="331054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103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5312"/>
        <c:axId val="33579392"/>
      </c:barChart>
      <c:catAx>
        <c:axId val="33565312"/>
        <c:scaling>
          <c:orientation val="maxMin"/>
        </c:scaling>
        <c:delete val="1"/>
        <c:axPos val="l"/>
        <c:majorTickMark val="out"/>
        <c:minorTickMark val="none"/>
        <c:tickLblPos val="none"/>
        <c:crossAx val="33579392"/>
        <c:crosses val="autoZero"/>
        <c:auto val="1"/>
        <c:lblAlgn val="ctr"/>
        <c:lblOffset val="100"/>
        <c:noMultiLvlLbl val="0"/>
      </c:catAx>
      <c:valAx>
        <c:axId val="335793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565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3.5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0367104"/>
        <c:axId val="30377088"/>
      </c:barChart>
      <c:catAx>
        <c:axId val="30367104"/>
        <c:scaling>
          <c:orientation val="maxMin"/>
        </c:scaling>
        <c:delete val="1"/>
        <c:axPos val="l"/>
        <c:majorTickMark val="out"/>
        <c:minorTickMark val="none"/>
        <c:tickLblPos val="none"/>
        <c:crossAx val="30377088"/>
        <c:crosses val="autoZero"/>
        <c:auto val="1"/>
        <c:lblAlgn val="ctr"/>
        <c:lblOffset val="100"/>
        <c:noMultiLvlLbl val="0"/>
      </c:catAx>
      <c:valAx>
        <c:axId val="30377088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0367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0157824"/>
        <c:axId val="30171904"/>
      </c:barChart>
      <c:catAx>
        <c:axId val="301578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171904"/>
        <c:crosses val="autoZero"/>
        <c:auto val="1"/>
        <c:lblAlgn val="ctr"/>
        <c:lblOffset val="100"/>
        <c:noMultiLvlLbl val="0"/>
      </c:catAx>
      <c:valAx>
        <c:axId val="3017190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0157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4.5714135733033442E-2"/>
                  <c:y val="-4.890481301804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0.25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095223097112861"/>
                  <c:y val="-5.14765850985173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809373828271472E-2"/>
                  <c:y val="-4.6328987391851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188976377952753E-3"/>
                  <c:y val="-4.89025835678985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0.44400000000000001</c:v>
                </c:pt>
                <c:pt idx="1">
                  <c:v>0.375</c:v>
                </c:pt>
                <c:pt idx="2">
                  <c:v>0.111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380802399700031E-2"/>
                  <c:y val="-5.1477193130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238095238095247E-3"/>
                  <c:y val="-4.76062596474388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571128608923948E-2"/>
                  <c:y val="-5.0830247233860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0.125</c:v>
                </c:pt>
                <c:pt idx="2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844169478815151E-2"/>
                  <c:y val="-4.8906637113616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686989126359205E-2"/>
                  <c:y val="-4.8902988922470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28469441319835"/>
                  <c:y val="-5.125222134305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0.222</c:v>
                </c:pt>
                <c:pt idx="1">
                  <c:v>0.25</c:v>
                </c:pt>
                <c:pt idx="2">
                  <c:v>0.55600000000000005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0285184"/>
        <c:axId val="30307456"/>
      </c:barChart>
      <c:catAx>
        <c:axId val="302851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307456"/>
        <c:crosses val="autoZero"/>
        <c:auto val="1"/>
        <c:lblAlgn val="ctr"/>
        <c:lblOffset val="100"/>
        <c:noMultiLvlLbl val="0"/>
      </c:catAx>
      <c:valAx>
        <c:axId val="303074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2851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3.5</c:v>
                </c:pt>
                <c:pt idx="1">
                  <c:v>2.6666666666666665</c:v>
                </c:pt>
                <c:pt idx="2">
                  <c:v>4.75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0692480"/>
        <c:axId val="30694016"/>
      </c:barChart>
      <c:catAx>
        <c:axId val="306924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694016"/>
        <c:crosses val="autoZero"/>
        <c:auto val="1"/>
        <c:lblAlgn val="ctr"/>
        <c:lblOffset val="100"/>
        <c:noMultiLvlLbl val="0"/>
      </c:catAx>
      <c:valAx>
        <c:axId val="3069401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0692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5216581969806966E-2"/>
                  <c:y val="-4.4443437163115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</c:v>
                </c:pt>
                <c:pt idx="1">
                  <c:v>0.16700000000000001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705155649870009E-2"/>
                  <c:y val="-4.4441937350841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84678865496429E-2"/>
                  <c:y val="-4.5618623402304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336361323628872E-2"/>
                  <c:y val="-4.4442437288266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4.7281075681142697E-2"/>
                  <c:y val="-4.4442937225690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0.25</c:v>
                </c:pt>
                <c:pt idx="1">
                  <c:v>0.33300000000000002</c:v>
                </c:pt>
                <c:pt idx="2">
                  <c:v>0.14299999999999999</c:v>
                </c:pt>
                <c:pt idx="3">
                  <c:v>0</c:v>
                </c:pt>
                <c:pt idx="4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0724235711670797E-2"/>
                  <c:y val="-4.5618456756495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1.8994682402288368E-2"/>
                  <c:y val="-4.5619789922961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505122143420016"/>
                  <c:y val="-4.4442270642457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0378250591016553E-2"/>
                  <c:y val="-4.6558505760362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0.375</c:v>
                </c:pt>
                <c:pt idx="1">
                  <c:v>0</c:v>
                </c:pt>
                <c:pt idx="2">
                  <c:v>0.14299999999999999</c:v>
                </c:pt>
                <c:pt idx="3">
                  <c:v>0.5</c:v>
                </c:pt>
                <c:pt idx="4">
                  <c:v>0.375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9892282968175188E-2"/>
                  <c:y val="-4.5619289985536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201640575069949"/>
                  <c:y val="-4.65586724061704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948840614781296"/>
                  <c:y val="-4.4442103996649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31676625528192"/>
                  <c:y val="-4.561912333972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202472031421726E-2"/>
                  <c:y val="-4.669182240689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0.375</c:v>
                </c:pt>
                <c:pt idx="1">
                  <c:v>0.5</c:v>
                </c:pt>
                <c:pt idx="2">
                  <c:v>0.71399999999999997</c:v>
                </c:pt>
                <c:pt idx="3">
                  <c:v>0.5</c:v>
                </c:pt>
                <c:pt idx="4">
                  <c:v>0.375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743552"/>
        <c:axId val="30757632"/>
      </c:barChart>
      <c:catAx>
        <c:axId val="307435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757632"/>
        <c:crosses val="autoZero"/>
        <c:auto val="1"/>
        <c:lblAlgn val="ctr"/>
        <c:lblOffset val="100"/>
        <c:noMultiLvlLbl val="0"/>
      </c:catAx>
      <c:valAx>
        <c:axId val="3075763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743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4.666666666666667</c:v>
                </c:pt>
                <c:pt idx="4">
                  <c:v>4.333333333333333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01888"/>
        <c:axId val="30503680"/>
      </c:barChart>
      <c:catAx>
        <c:axId val="305018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503680"/>
        <c:crosses val="autoZero"/>
        <c:auto val="1"/>
        <c:lblAlgn val="ctr"/>
        <c:lblOffset val="100"/>
        <c:noMultiLvlLbl val="0"/>
      </c:catAx>
      <c:valAx>
        <c:axId val="3050368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0501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0.42857142857142855</c:v>
                </c:pt>
                <c:pt idx="1">
                  <c:v>0.14299999999999999</c:v>
                </c:pt>
                <c:pt idx="2">
                  <c:v>0.14299999999999999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</c:v>
                </c:pt>
                <c:pt idx="1">
                  <c:v>0.28599999999999998</c:v>
                </c:pt>
                <c:pt idx="2">
                  <c:v>0.42899999999999999</c:v>
                </c:pt>
                <c:pt idx="3">
                  <c:v>0.33300000000000002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0.2857142857142857</c:v>
                </c:pt>
                <c:pt idx="1">
                  <c:v>0.14299999999999999</c:v>
                </c:pt>
                <c:pt idx="2">
                  <c:v>0.28599999999999998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0.2857142857142857</c:v>
                </c:pt>
                <c:pt idx="1">
                  <c:v>0.42899999999999999</c:v>
                </c:pt>
                <c:pt idx="2">
                  <c:v>0.14299999999999999</c:v>
                </c:pt>
                <c:pt idx="3">
                  <c:v>0.16700000000000001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632192"/>
        <c:axId val="30646272"/>
      </c:barChart>
      <c:catAx>
        <c:axId val="306321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0646272"/>
        <c:crosses val="autoZero"/>
        <c:auto val="1"/>
        <c:lblAlgn val="ctr"/>
        <c:lblOffset val="100"/>
        <c:noMultiLvlLbl val="0"/>
      </c:catAx>
      <c:valAx>
        <c:axId val="306462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632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8.7719286128016844E-3"/>
                  <c:y val="-4.10557184750732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52603805414587E-2"/>
                  <c:y val="-4.3009829049961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3.8596485896327408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0701605097167409E-2"/>
                  <c:y val="-4.1053563319247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</c:v>
                </c:pt>
                <c:pt idx="1">
                  <c:v>0</c:v>
                </c:pt>
                <c:pt idx="2">
                  <c:v>0.2</c:v>
                </c:pt>
                <c:pt idx="3">
                  <c:v>0.33300000000000002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999986185939194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666519316684714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982440532885683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912278641762863"/>
                  <c:y val="-4.3008135713241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0.4</c:v>
                </c:pt>
                <c:pt idx="1">
                  <c:v>0.3</c:v>
                </c:pt>
                <c:pt idx="2">
                  <c:v>0.5</c:v>
                </c:pt>
                <c:pt idx="3">
                  <c:v>0.55600000000000005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912133594124385E-2"/>
                  <c:y val="-4.3006904195626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175437190849954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8.7716523315855329E-3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</c:v>
                </c:pt>
                <c:pt idx="1">
                  <c:v>0.4</c:v>
                </c:pt>
                <c:pt idx="2">
                  <c:v>0</c:v>
                </c:pt>
                <c:pt idx="3">
                  <c:v>0.111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232900092153603E-2"/>
                  <c:y val="-4.3005518738310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431956149750368E-2"/>
                  <c:y val="-4.3005826617713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69341335910979E-2"/>
                  <c:y val="-4.1050946344316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</c:v>
                </c:pt>
                <c:pt idx="1">
                  <c:v>0.3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31242880"/>
        <c:axId val="30867840"/>
      </c:barChart>
      <c:catAx>
        <c:axId val="312428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867840"/>
        <c:crosses val="autoZero"/>
        <c:auto val="1"/>
        <c:lblAlgn val="ctr"/>
        <c:lblOffset val="100"/>
        <c:noMultiLvlLbl val="0"/>
      </c:catAx>
      <c:valAx>
        <c:axId val="308678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242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3,8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5" sqref="V85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2" t="s">
        <v>69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</v>
      </c>
      <c r="N8" s="36">
        <v>0.28599999999999998</v>
      </c>
      <c r="O8" s="36">
        <v>0</v>
      </c>
      <c r="P8" s="36">
        <v>0.42899999999999999</v>
      </c>
      <c r="Q8" s="36">
        <v>0.28599999999999998</v>
      </c>
      <c r="R8" s="37">
        <f>(0*1+2*2+0*3+3*4+2*5)/7</f>
        <v>3.7142857142857144</v>
      </c>
      <c r="S8" s="3"/>
      <c r="T8" s="2"/>
    </row>
    <row r="9" spans="1:20" x14ac:dyDescent="0.25">
      <c r="K9" s="2"/>
      <c r="L9" s="3" t="s">
        <v>0</v>
      </c>
      <c r="M9" s="36">
        <v>0</v>
      </c>
      <c r="N9" s="36">
        <v>0.14299999999999999</v>
      </c>
      <c r="O9" s="36">
        <v>0</v>
      </c>
      <c r="P9" s="36">
        <v>0.57099999999999995</v>
      </c>
      <c r="Q9" s="36">
        <v>0.28599999999999998</v>
      </c>
      <c r="R9" s="37">
        <f>(0*1+1*2+0*3+4*4+2*5)/7</f>
        <v>4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5" t="s">
        <v>73</v>
      </c>
      <c r="N31" s="36">
        <v>0</v>
      </c>
      <c r="O31" s="36">
        <v>0.25</v>
      </c>
      <c r="P31" s="36">
        <v>0</v>
      </c>
      <c r="Q31" s="36">
        <v>0.75</v>
      </c>
      <c r="R31" s="36">
        <v>0</v>
      </c>
      <c r="S31" s="37">
        <f>(0*1+1*2+0*3+3*4+0*5)/4</f>
        <v>3.5</v>
      </c>
      <c r="T31" s="2"/>
      <c r="U31" s="2"/>
    </row>
    <row r="32" spans="11:21" x14ac:dyDescent="0.25">
      <c r="K32" s="2"/>
      <c r="L32" s="2"/>
      <c r="M32" s="3" t="s">
        <v>0</v>
      </c>
      <c r="N32" s="36">
        <v>0</v>
      </c>
      <c r="O32" s="36">
        <v>0</v>
      </c>
      <c r="P32" s="36">
        <v>0</v>
      </c>
      <c r="Q32" s="36">
        <v>1</v>
      </c>
      <c r="R32" s="36">
        <v>0</v>
      </c>
      <c r="S32" s="37">
        <f>(0*1+0*2+0*3+4*4+0*5)/4</f>
        <v>4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39">
        <v>4</v>
      </c>
      <c r="P46" s="39">
        <v>1</v>
      </c>
      <c r="Q46" s="3"/>
      <c r="R46" s="2"/>
      <c r="S46" s="2"/>
    </row>
    <row r="47" spans="11:21" x14ac:dyDescent="0.25">
      <c r="M47" s="2"/>
      <c r="N47" s="3">
        <v>2</v>
      </c>
      <c r="O47" s="39">
        <v>2</v>
      </c>
      <c r="P47" s="39">
        <v>1</v>
      </c>
      <c r="Q47" s="3"/>
      <c r="R47" s="2"/>
      <c r="S47" s="2"/>
    </row>
    <row r="48" spans="11:21" x14ac:dyDescent="0.25">
      <c r="M48" s="2"/>
      <c r="N48" s="3">
        <v>3</v>
      </c>
      <c r="O48" s="39">
        <v>4</v>
      </c>
      <c r="P48" s="39">
        <v>0</v>
      </c>
      <c r="Q48" s="3"/>
      <c r="R48" s="2"/>
      <c r="S48" s="2"/>
    </row>
    <row r="49" spans="13:19" x14ac:dyDescent="0.25">
      <c r="M49" s="2"/>
      <c r="N49" s="3">
        <v>4</v>
      </c>
      <c r="O49" s="39">
        <v>1</v>
      </c>
      <c r="P49" s="39">
        <v>2</v>
      </c>
      <c r="Q49" s="3"/>
      <c r="R49" s="2"/>
      <c r="S49" s="2"/>
    </row>
    <row r="50" spans="13:19" x14ac:dyDescent="0.25">
      <c r="M50" s="2"/>
      <c r="N50" s="3">
        <v>5</v>
      </c>
      <c r="O50" s="39">
        <v>2</v>
      </c>
      <c r="P50" s="39">
        <v>1</v>
      </c>
      <c r="Q50" s="3"/>
      <c r="R50" s="2"/>
      <c r="S50" s="2"/>
    </row>
    <row r="51" spans="13:19" x14ac:dyDescent="0.25">
      <c r="M51" s="2"/>
      <c r="N51" s="3">
        <v>6</v>
      </c>
      <c r="O51" s="39">
        <v>3</v>
      </c>
      <c r="P51" s="39">
        <v>1</v>
      </c>
      <c r="Q51" s="3"/>
      <c r="R51" s="2"/>
      <c r="S51" s="2"/>
    </row>
    <row r="52" spans="13:19" x14ac:dyDescent="0.25">
      <c r="M52" s="2"/>
      <c r="N52" s="3">
        <v>7</v>
      </c>
      <c r="O52" s="39">
        <v>0</v>
      </c>
      <c r="P52" s="39">
        <v>2</v>
      </c>
      <c r="Q52" s="3"/>
      <c r="R52" s="2"/>
      <c r="S52" s="2"/>
    </row>
    <row r="53" spans="13:19" x14ac:dyDescent="0.25">
      <c r="M53" s="2"/>
      <c r="N53" s="3">
        <v>8</v>
      </c>
      <c r="O53" s="39">
        <v>4</v>
      </c>
      <c r="P53" s="39">
        <v>1</v>
      </c>
      <c r="Q53" s="3"/>
      <c r="R53" s="2"/>
      <c r="S53" s="2"/>
    </row>
    <row r="54" spans="13:19" x14ac:dyDescent="0.25">
      <c r="M54" s="2"/>
      <c r="N54" s="3">
        <v>9</v>
      </c>
      <c r="O54" s="39">
        <v>1</v>
      </c>
      <c r="P54" s="39">
        <v>1</v>
      </c>
      <c r="Q54" s="3"/>
      <c r="R54" s="2"/>
      <c r="S54" s="2"/>
    </row>
    <row r="55" spans="13:19" x14ac:dyDescent="0.25">
      <c r="M55" s="2"/>
      <c r="N55" s="2"/>
      <c r="O55" s="2"/>
      <c r="P55" s="2"/>
      <c r="Q55" s="3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Z71" sqref="Z71"/>
    </sheetView>
  </sheetViews>
  <sheetFormatPr defaultRowHeight="15" x14ac:dyDescent="0.25"/>
  <sheetData>
    <row r="2" spans="1:23" ht="27.75" customHeight="1" x14ac:dyDescent="0.3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8"/>
      <c r="N9" s="38"/>
      <c r="O9" s="38"/>
      <c r="P9" s="38"/>
      <c r="Q9" s="38"/>
      <c r="R9" s="38"/>
      <c r="S9" s="38"/>
      <c r="T9" s="38"/>
      <c r="U9" s="38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5">
        <v>1</v>
      </c>
      <c r="O12" s="36">
        <v>0</v>
      </c>
      <c r="P12" s="36">
        <v>0</v>
      </c>
      <c r="Q12" s="36">
        <v>0.44400000000000001</v>
      </c>
      <c r="R12" s="36">
        <v>0.33300000000000002</v>
      </c>
      <c r="S12" s="36">
        <v>0.222</v>
      </c>
      <c r="T12" s="37">
        <f>(0*1+0*2+4*3+3*4+2*5)/9</f>
        <v>3.7777777777777777</v>
      </c>
      <c r="U12" s="2"/>
      <c r="V12" s="3"/>
      <c r="W12" s="2"/>
    </row>
    <row r="13" spans="1:23" x14ac:dyDescent="0.25">
      <c r="M13" s="2"/>
      <c r="N13" s="3">
        <v>2</v>
      </c>
      <c r="O13" s="36">
        <v>0</v>
      </c>
      <c r="P13" s="36">
        <v>0.25</v>
      </c>
      <c r="Q13" s="36">
        <v>0.375</v>
      </c>
      <c r="R13" s="36">
        <v>0.125</v>
      </c>
      <c r="S13" s="36">
        <v>0.25</v>
      </c>
      <c r="T13" s="37">
        <f>(0*1+2*2+3*3+1*4+2*5)/8</f>
        <v>3.375</v>
      </c>
      <c r="U13" s="2"/>
      <c r="V13" s="3"/>
      <c r="W13" s="2"/>
    </row>
    <row r="14" spans="1:23" x14ac:dyDescent="0.25">
      <c r="M14" s="2"/>
      <c r="N14" s="3">
        <v>3</v>
      </c>
      <c r="O14" s="36">
        <v>0</v>
      </c>
      <c r="P14" s="36">
        <v>0</v>
      </c>
      <c r="Q14" s="36">
        <v>0.111</v>
      </c>
      <c r="R14" s="36">
        <v>0.33300000000000002</v>
      </c>
      <c r="S14" s="36">
        <v>0.55600000000000005</v>
      </c>
      <c r="T14" s="37">
        <f>(0*1+0*2+1*3+3*4+5*5)/9</f>
        <v>4.4444444444444446</v>
      </c>
      <c r="U14" s="2"/>
      <c r="V14" s="3"/>
      <c r="W14" s="2"/>
    </row>
    <row r="15" spans="1:23" x14ac:dyDescent="0.25">
      <c r="M15" s="2"/>
      <c r="N15" s="2"/>
      <c r="O15" s="2"/>
      <c r="P15" s="2"/>
      <c r="Q15" s="2"/>
      <c r="R15" s="2"/>
      <c r="S15" s="2"/>
      <c r="T15" s="2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35">
        <v>1</v>
      </c>
      <c r="P42" s="36">
        <v>0</v>
      </c>
      <c r="Q42" s="36">
        <v>0</v>
      </c>
      <c r="R42" s="36">
        <v>0.5</v>
      </c>
      <c r="S42" s="36">
        <v>0.5</v>
      </c>
      <c r="T42" s="36">
        <v>0</v>
      </c>
      <c r="U42" s="37">
        <f>(0*1+0*2+2*3+2*4+0*5)/4</f>
        <v>3.5</v>
      </c>
      <c r="V42" s="2"/>
      <c r="W42" s="2"/>
    </row>
    <row r="43" spans="13:23" x14ac:dyDescent="0.25">
      <c r="M43" s="2"/>
      <c r="N43" s="3"/>
      <c r="O43" s="3">
        <v>2</v>
      </c>
      <c r="P43" s="36">
        <v>0</v>
      </c>
      <c r="Q43" s="36">
        <v>0.33300000000000002</v>
      </c>
      <c r="R43" s="36">
        <v>0.66700000000000004</v>
      </c>
      <c r="S43" s="36">
        <v>0</v>
      </c>
      <c r="T43" s="36">
        <v>0</v>
      </c>
      <c r="U43" s="37">
        <f>(0*1+1*2+2*3+0*4+0*5)/3</f>
        <v>2.6666666666666665</v>
      </c>
      <c r="V43" s="2"/>
      <c r="W43" s="2"/>
    </row>
    <row r="44" spans="13:23" x14ac:dyDescent="0.25">
      <c r="M44" s="2"/>
      <c r="N44" s="3"/>
      <c r="O44" s="3">
        <v>3</v>
      </c>
      <c r="P44" s="36">
        <v>0</v>
      </c>
      <c r="Q44" s="36">
        <v>0</v>
      </c>
      <c r="R44" s="36">
        <v>0</v>
      </c>
      <c r="S44" s="36">
        <v>0.25</v>
      </c>
      <c r="T44" s="36">
        <v>0.75</v>
      </c>
      <c r="U44" s="37">
        <f>(0*1+0*2+0*3+1*4+3*5)/4</f>
        <v>4.75</v>
      </c>
      <c r="V44" s="2"/>
      <c r="W44" s="2"/>
    </row>
    <row r="45" spans="13:23" x14ac:dyDescent="0.25">
      <c r="M45" s="2"/>
      <c r="N45" s="3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15" sqref="AA115"/>
    </sheetView>
  </sheetViews>
  <sheetFormatPr defaultRowHeight="15" x14ac:dyDescent="0.25"/>
  <sheetData>
    <row r="2" spans="1:21" ht="31.5" customHeight="1" x14ac:dyDescent="0.35">
      <c r="A2" s="42" t="s">
        <v>71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2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2"/>
      <c r="L8" s="3"/>
      <c r="M8" s="2"/>
      <c r="N8" s="2"/>
      <c r="O8" s="2"/>
      <c r="P8" s="2"/>
      <c r="Q8" s="2"/>
      <c r="R8" s="2"/>
      <c r="S8" s="2"/>
      <c r="T8" s="2"/>
      <c r="U8" s="3"/>
    </row>
    <row r="9" spans="1:21" x14ac:dyDescent="0.25">
      <c r="I9" s="3"/>
      <c r="J9" s="2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2"/>
      <c r="L11" s="3"/>
      <c r="M11" s="35">
        <v>1</v>
      </c>
      <c r="N11" s="36">
        <v>0</v>
      </c>
      <c r="O11" s="36">
        <v>0</v>
      </c>
      <c r="P11" s="36">
        <v>0.25</v>
      </c>
      <c r="Q11" s="36">
        <v>0.375</v>
      </c>
      <c r="R11" s="36">
        <v>0.375</v>
      </c>
      <c r="S11" s="37">
        <f>(0*1+0*2+2*3+3*4+3*5)/8</f>
        <v>4.125</v>
      </c>
      <c r="T11" s="2"/>
      <c r="U11" s="3"/>
    </row>
    <row r="12" spans="1:21" x14ac:dyDescent="0.25">
      <c r="I12" s="3"/>
      <c r="J12" s="2"/>
      <c r="K12" s="2"/>
      <c r="L12" s="3"/>
      <c r="M12" s="3">
        <v>2</v>
      </c>
      <c r="N12" s="36">
        <v>0</v>
      </c>
      <c r="O12" s="36">
        <v>0.16700000000000001</v>
      </c>
      <c r="P12" s="36">
        <v>0.33300000000000002</v>
      </c>
      <c r="Q12" s="36">
        <v>0</v>
      </c>
      <c r="R12" s="36">
        <v>0.5</v>
      </c>
      <c r="S12" s="37">
        <f>(0*1+1*2+2*3+0*4+3*5)/6</f>
        <v>3.8333333333333335</v>
      </c>
      <c r="T12" s="2"/>
      <c r="U12" s="3"/>
    </row>
    <row r="13" spans="1:21" x14ac:dyDescent="0.25">
      <c r="I13" s="3"/>
      <c r="J13" s="2"/>
      <c r="K13" s="2"/>
      <c r="L13" s="3"/>
      <c r="M13" s="3">
        <v>3</v>
      </c>
      <c r="N13" s="36">
        <v>0</v>
      </c>
      <c r="O13" s="36">
        <v>0</v>
      </c>
      <c r="P13" s="36">
        <v>0.14299999999999999</v>
      </c>
      <c r="Q13" s="36">
        <v>0.14299999999999999</v>
      </c>
      <c r="R13" s="36">
        <v>0.71399999999999997</v>
      </c>
      <c r="S13" s="37">
        <f>(0*1+0*2+1*3+1*4+5*5)/7</f>
        <v>4.5714285714285712</v>
      </c>
      <c r="T13" s="2"/>
      <c r="U13" s="3"/>
    </row>
    <row r="14" spans="1:21" x14ac:dyDescent="0.25">
      <c r="I14" s="3"/>
      <c r="J14" s="2"/>
      <c r="K14" s="2"/>
      <c r="L14" s="3"/>
      <c r="M14" s="3">
        <v>4</v>
      </c>
      <c r="N14" s="36">
        <v>0</v>
      </c>
      <c r="O14" s="36">
        <v>0</v>
      </c>
      <c r="P14" s="36">
        <v>0</v>
      </c>
      <c r="Q14" s="36">
        <v>0.5</v>
      </c>
      <c r="R14" s="36">
        <v>0.5</v>
      </c>
      <c r="S14" s="37">
        <f>(0*1+0*2+0*3+4*4+4*5)/8</f>
        <v>4.5</v>
      </c>
      <c r="T14" s="2"/>
      <c r="U14" s="3"/>
    </row>
    <row r="15" spans="1:21" x14ac:dyDescent="0.25">
      <c r="I15" s="3"/>
      <c r="J15" s="2"/>
      <c r="K15" s="2"/>
      <c r="L15" s="3"/>
      <c r="M15" s="3">
        <v>5</v>
      </c>
      <c r="N15" s="36">
        <v>0</v>
      </c>
      <c r="O15" s="36">
        <v>0</v>
      </c>
      <c r="P15" s="36">
        <v>0.25</v>
      </c>
      <c r="Q15" s="36">
        <v>0.375</v>
      </c>
      <c r="R15" s="36">
        <v>0.375</v>
      </c>
      <c r="S15" s="37">
        <f>(0*1+0*2+2*3+3*4+3*5)/8</f>
        <v>4.125</v>
      </c>
      <c r="T15" s="2"/>
      <c r="U15" s="3"/>
    </row>
    <row r="16" spans="1:21" x14ac:dyDescent="0.25">
      <c r="I16" s="3"/>
      <c r="J16" s="2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2"/>
      <c r="L18" s="3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</v>
      </c>
      <c r="R49" s="36">
        <v>0</v>
      </c>
      <c r="S49" s="36">
        <v>0.33300000000000002</v>
      </c>
      <c r="T49" s="36">
        <v>0.33300000000000002</v>
      </c>
      <c r="U49" s="36">
        <v>0.33300000000000002</v>
      </c>
      <c r="V49" s="37">
        <f>(0*1+0*2+1*3+1*4+1*5)/3</f>
        <v>4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</v>
      </c>
      <c r="R50" s="36">
        <v>0</v>
      </c>
      <c r="S50" s="36">
        <v>0</v>
      </c>
      <c r="T50" s="36">
        <v>0</v>
      </c>
      <c r="U50" s="36">
        <v>1</v>
      </c>
      <c r="V50" s="37">
        <f>(0*1+0*2+0*3+0*4+2*5)/2</f>
        <v>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0</v>
      </c>
      <c r="R51" s="36">
        <v>0</v>
      </c>
      <c r="S51" s="36">
        <v>0</v>
      </c>
      <c r="T51" s="36">
        <v>0</v>
      </c>
      <c r="U51" s="36">
        <v>1</v>
      </c>
      <c r="V51" s="37">
        <f>(0*1+0*2+0*3+0*4+3*5)/3</f>
        <v>5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</v>
      </c>
      <c r="S52" s="36">
        <v>0</v>
      </c>
      <c r="T52" s="36">
        <v>0.33300000000000002</v>
      </c>
      <c r="U52" s="36">
        <v>0.66700000000000004</v>
      </c>
      <c r="V52" s="37">
        <f>(0*1+0*2+0*3+1*4+2*5)/3</f>
        <v>4.666666666666667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</v>
      </c>
      <c r="R53" s="36">
        <v>0</v>
      </c>
      <c r="S53" s="36">
        <v>0.33300000000000002</v>
      </c>
      <c r="T53" s="36">
        <v>0</v>
      </c>
      <c r="U53" s="36">
        <v>0.66700000000000004</v>
      </c>
      <c r="V53" s="37">
        <f>(0*1+0*2+1*3+0*4+2*5)/3</f>
        <v>4.333333333333333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3"/>
      <c r="X76" s="3"/>
      <c r="Y76" s="2"/>
    </row>
    <row r="77" spans="15:25" x14ac:dyDescent="0.25">
      <c r="O77" s="2"/>
      <c r="P77" s="3"/>
      <c r="Q77" s="3" t="s">
        <v>6</v>
      </c>
      <c r="R77" s="36">
        <f>3/R83</f>
        <v>0.42857142857142855</v>
      </c>
      <c r="S77" s="36">
        <v>0.14299999999999999</v>
      </c>
      <c r="T77" s="36">
        <v>0.14299999999999999</v>
      </c>
      <c r="U77" s="36">
        <v>0.33300000000000002</v>
      </c>
      <c r="V77" s="36">
        <v>0</v>
      </c>
      <c r="W77" s="3"/>
      <c r="X77" s="3"/>
      <c r="Y77" s="2"/>
    </row>
    <row r="78" spans="15:25" x14ac:dyDescent="0.25">
      <c r="O78" s="2"/>
      <c r="P78" s="3"/>
      <c r="Q78" s="3" t="s">
        <v>7</v>
      </c>
      <c r="R78" s="36">
        <f>0/R83</f>
        <v>0</v>
      </c>
      <c r="S78" s="36">
        <v>0.28599999999999998</v>
      </c>
      <c r="T78" s="36">
        <v>0.42899999999999999</v>
      </c>
      <c r="U78" s="36">
        <v>0.33300000000000002</v>
      </c>
      <c r="V78" s="36">
        <v>0</v>
      </c>
      <c r="W78" s="3"/>
      <c r="X78" s="3"/>
      <c r="Y78" s="2"/>
    </row>
    <row r="79" spans="15:25" x14ac:dyDescent="0.25">
      <c r="O79" s="2"/>
      <c r="P79" s="3"/>
      <c r="Q79" s="3" t="s">
        <v>8</v>
      </c>
      <c r="R79" s="36">
        <f>2/R83</f>
        <v>0.2857142857142857</v>
      </c>
      <c r="S79" s="36">
        <v>0.14299999999999999</v>
      </c>
      <c r="T79" s="36">
        <v>0.28599999999999998</v>
      </c>
      <c r="U79" s="36">
        <v>0.16700000000000001</v>
      </c>
      <c r="V79" s="36">
        <v>0</v>
      </c>
      <c r="W79" s="3"/>
      <c r="X79" s="3"/>
      <c r="Y79" s="2"/>
    </row>
    <row r="80" spans="15:25" x14ac:dyDescent="0.25">
      <c r="O80" s="2"/>
      <c r="P80" s="3"/>
      <c r="Q80" s="3" t="s">
        <v>9</v>
      </c>
      <c r="R80" s="36">
        <f>2/R83</f>
        <v>0.2857142857142857</v>
      </c>
      <c r="S80" s="36">
        <v>0.42899999999999999</v>
      </c>
      <c r="T80" s="36">
        <v>0.14299999999999999</v>
      </c>
      <c r="U80" s="36">
        <v>0.16700000000000001</v>
      </c>
      <c r="V80" s="36">
        <v>0</v>
      </c>
      <c r="W80" s="3"/>
      <c r="X80" s="3"/>
      <c r="Y80" s="2"/>
    </row>
    <row r="81" spans="15:25" x14ac:dyDescent="0.25">
      <c r="O81" s="2"/>
      <c r="P81" s="3"/>
      <c r="Q81" s="3" t="s">
        <v>10</v>
      </c>
      <c r="R81" s="36">
        <f>0/R83</f>
        <v>0</v>
      </c>
      <c r="S81" s="36">
        <v>0</v>
      </c>
      <c r="T81" s="36">
        <v>0</v>
      </c>
      <c r="U81" s="36">
        <v>0</v>
      </c>
      <c r="V81" s="36">
        <v>1</v>
      </c>
      <c r="W81" s="3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3"/>
      <c r="Y82" s="2"/>
    </row>
    <row r="83" spans="15:25" x14ac:dyDescent="0.25">
      <c r="O83" s="2"/>
      <c r="P83" s="3"/>
      <c r="Q83" s="3"/>
      <c r="R83" s="3">
        <v>7</v>
      </c>
      <c r="S83" s="3"/>
      <c r="T83" s="3"/>
      <c r="U83" s="3"/>
      <c r="V83" s="3"/>
      <c r="W83" s="3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3"/>
      <c r="R85" s="3"/>
      <c r="S85" s="3"/>
      <c r="T85" s="3"/>
      <c r="U85" s="3"/>
      <c r="V85" s="3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79" sqref="AA79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0</v>
      </c>
      <c r="R7" s="36">
        <v>0.1</v>
      </c>
      <c r="S7" s="36">
        <v>0.4</v>
      </c>
      <c r="T7" s="36">
        <v>0.3</v>
      </c>
      <c r="U7" s="36">
        <v>0.2</v>
      </c>
      <c r="V7" s="37">
        <f>(0*1+1*2+4*3+3*4+2*5)/10</f>
        <v>3.6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0</v>
      </c>
      <c r="R8" s="36">
        <v>0</v>
      </c>
      <c r="S8" s="36">
        <v>0.3</v>
      </c>
      <c r="T8" s="36">
        <v>0.4</v>
      </c>
      <c r="U8" s="36">
        <v>0.3</v>
      </c>
      <c r="V8" s="37">
        <f>(0*1+0*2+3*3+4*4+3*5)/10</f>
        <v>4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0.1</v>
      </c>
      <c r="R9" s="36">
        <v>0.2</v>
      </c>
      <c r="S9" s="36">
        <v>0.5</v>
      </c>
      <c r="T9" s="36">
        <v>0</v>
      </c>
      <c r="U9" s="36">
        <v>0.2</v>
      </c>
      <c r="V9" s="37">
        <f>(1*1+2*2+5*3+0*4+2*5)/10</f>
        <v>3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0</v>
      </c>
      <c r="R10" s="36">
        <v>0.33300000000000002</v>
      </c>
      <c r="S10" s="36">
        <v>0.55600000000000005</v>
      </c>
      <c r="T10" s="36">
        <v>0.111</v>
      </c>
      <c r="U10" s="36">
        <v>0</v>
      </c>
      <c r="V10" s="37">
        <f>(0*1+3*2+5*3+1*4+0*5)/9</f>
        <v>2.7777777777777777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0</v>
      </c>
      <c r="S44" s="36">
        <v>0</v>
      </c>
      <c r="T44" s="36">
        <v>0.6</v>
      </c>
      <c r="U44" s="36">
        <v>0.4</v>
      </c>
      <c r="V44" s="36">
        <v>0</v>
      </c>
      <c r="W44" s="37">
        <f>(0*1+0*2+3*3+2*4+0*5)/5</f>
        <v>3.4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0</v>
      </c>
      <c r="S45" s="36">
        <v>0</v>
      </c>
      <c r="T45" s="36">
        <v>0.4</v>
      </c>
      <c r="U45" s="36">
        <v>0.2</v>
      </c>
      <c r="V45" s="36">
        <v>0.4</v>
      </c>
      <c r="W45" s="37">
        <f>(0*1+0*2+2*3+1*4+2*5)/5</f>
        <v>4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0.2</v>
      </c>
      <c r="S46" s="36">
        <v>0</v>
      </c>
      <c r="T46" s="36">
        <v>0.6</v>
      </c>
      <c r="U46" s="36">
        <v>0</v>
      </c>
      <c r="V46" s="36">
        <v>0.2</v>
      </c>
      <c r="W46" s="37">
        <f>(1*1+0*2+3*3+0*4+1*5)/5</f>
        <v>3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</v>
      </c>
      <c r="S47" s="36">
        <v>0.2</v>
      </c>
      <c r="T47" s="36">
        <v>0.8</v>
      </c>
      <c r="U47" s="36">
        <v>0</v>
      </c>
      <c r="V47" s="36">
        <v>0</v>
      </c>
      <c r="W47" s="37">
        <f>(0*1+1*2+4*3+0*4+0*5)/5</f>
        <v>2.8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113" sqref="T113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3" t="s">
        <v>19</v>
      </c>
      <c r="C4" s="44"/>
      <c r="D4" s="44"/>
      <c r="E4" s="44"/>
      <c r="F4" s="45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2</v>
      </c>
      <c r="D6" s="11">
        <v>0.182</v>
      </c>
      <c r="E6" s="10">
        <v>9</v>
      </c>
      <c r="F6" s="12">
        <v>0.81799999999999995</v>
      </c>
    </row>
    <row r="7" spans="2:18" ht="24" x14ac:dyDescent="0.25">
      <c r="B7" s="8" t="s">
        <v>22</v>
      </c>
      <c r="C7" s="13">
        <v>3</v>
      </c>
      <c r="D7" s="24">
        <v>0.27300000000000002</v>
      </c>
      <c r="E7" s="13">
        <v>8</v>
      </c>
      <c r="F7" s="25">
        <v>0.72699999999999998</v>
      </c>
    </row>
    <row r="8" spans="2:18" ht="24" x14ac:dyDescent="0.25">
      <c r="B8" s="7" t="s">
        <v>23</v>
      </c>
      <c r="C8" s="10">
        <v>8</v>
      </c>
      <c r="D8" s="22">
        <v>0.72699999999999998</v>
      </c>
      <c r="E8" s="10">
        <v>3</v>
      </c>
      <c r="F8" s="23">
        <v>0.27300000000000002</v>
      </c>
    </row>
    <row r="9" spans="2:18" ht="48" x14ac:dyDescent="0.25">
      <c r="B9" s="8" t="s">
        <v>24</v>
      </c>
      <c r="C9" s="13">
        <v>10</v>
      </c>
      <c r="D9" s="24">
        <v>0.90900000000000003</v>
      </c>
      <c r="E9" s="13">
        <v>1</v>
      </c>
      <c r="F9" s="25">
        <v>9.0999999999999998E-2</v>
      </c>
    </row>
    <row r="10" spans="2:18" ht="24" x14ac:dyDescent="0.25">
      <c r="B10" s="9" t="s">
        <v>26</v>
      </c>
      <c r="C10" s="14">
        <v>10</v>
      </c>
      <c r="D10" s="15">
        <v>0.90900000000000003</v>
      </c>
      <c r="E10" s="14">
        <v>1</v>
      </c>
      <c r="F10" s="16">
        <v>9.0999999999999998E-2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0</v>
      </c>
      <c r="K18" s="36">
        <v>0.111</v>
      </c>
      <c r="L18" s="36">
        <v>0</v>
      </c>
      <c r="M18" s="36">
        <v>0.33300000000000002</v>
      </c>
      <c r="N18" s="36">
        <v>0.55600000000000005</v>
      </c>
      <c r="O18" s="37">
        <f>(0*1+1*2+0*3+3*4+5*5)/9</f>
        <v>4.333333333333333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0</v>
      </c>
      <c r="K19" s="36">
        <v>0</v>
      </c>
      <c r="L19" s="36">
        <v>0.111</v>
      </c>
      <c r="M19" s="36">
        <v>0.44400000000000001</v>
      </c>
      <c r="N19" s="36">
        <v>0.44400000000000001</v>
      </c>
      <c r="O19" s="37">
        <f>(0*1+0*2+1*3+4*4+4*5)/9</f>
        <v>4.333333333333333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0</v>
      </c>
      <c r="K20" s="36">
        <v>0</v>
      </c>
      <c r="L20" s="36">
        <v>0</v>
      </c>
      <c r="M20" s="36">
        <v>1</v>
      </c>
      <c r="N20" s="36">
        <v>0</v>
      </c>
      <c r="O20" s="37">
        <f>(0*1+0*2+0*3+5*4+0*5)/5</f>
        <v>4</v>
      </c>
      <c r="P20" s="3"/>
      <c r="Q20" s="3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</v>
      </c>
      <c r="L45" s="36">
        <v>0.2</v>
      </c>
      <c r="M45" s="36">
        <v>0</v>
      </c>
      <c r="N45" s="36">
        <v>0</v>
      </c>
      <c r="O45" s="36">
        <v>0.8</v>
      </c>
      <c r="P45" s="37">
        <f>(0*1+1*2+0*3+0*4+4*5)/5</f>
        <v>4.4000000000000004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0</v>
      </c>
      <c r="L46" s="36">
        <v>0</v>
      </c>
      <c r="M46" s="36">
        <v>0.2</v>
      </c>
      <c r="N46" s="36">
        <v>0.2</v>
      </c>
      <c r="O46" s="36">
        <v>0.6</v>
      </c>
      <c r="P46" s="37">
        <f>(0*1+0*2+1*3+1*4+3*5)/5</f>
        <v>4.4000000000000004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0</v>
      </c>
      <c r="M47" s="36">
        <v>0</v>
      </c>
      <c r="N47" s="36">
        <v>1</v>
      </c>
      <c r="O47" s="36">
        <v>0</v>
      </c>
      <c r="P47" s="37">
        <f>(0*1+0*2+0*3+3*4+0*5)/3</f>
        <v>4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6" t="s">
        <v>25</v>
      </c>
      <c r="C66" s="47"/>
      <c r="D66" s="47"/>
      <c r="E66" s="47"/>
      <c r="F66" s="48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8</v>
      </c>
      <c r="D68" s="29">
        <v>0.72699999999999998</v>
      </c>
      <c r="E68" s="26">
        <v>3</v>
      </c>
      <c r="F68" s="30">
        <v>0.27300000000000002</v>
      </c>
    </row>
    <row r="69" spans="2:6" ht="36" x14ac:dyDescent="0.25">
      <c r="B69" s="8" t="s">
        <v>28</v>
      </c>
      <c r="C69" s="27">
        <v>10</v>
      </c>
      <c r="D69" s="31">
        <v>0.90900000000000003</v>
      </c>
      <c r="E69" s="27">
        <v>1</v>
      </c>
      <c r="F69" s="32">
        <v>9.0999999999999998E-2</v>
      </c>
    </row>
    <row r="70" spans="2:6" ht="48" x14ac:dyDescent="0.25">
      <c r="B70" s="7" t="s">
        <v>29</v>
      </c>
      <c r="C70" s="26">
        <v>9</v>
      </c>
      <c r="D70" s="29">
        <v>0.81799999999999995</v>
      </c>
      <c r="E70" s="26">
        <v>2</v>
      </c>
      <c r="F70" s="30">
        <v>0.182</v>
      </c>
    </row>
    <row r="71" spans="2:6" ht="48" x14ac:dyDescent="0.25">
      <c r="B71" s="8" t="s">
        <v>30</v>
      </c>
      <c r="C71" s="27">
        <v>11</v>
      </c>
      <c r="D71" s="31">
        <v>1</v>
      </c>
      <c r="E71" s="27">
        <v>0</v>
      </c>
      <c r="F71" s="32">
        <v>0</v>
      </c>
    </row>
    <row r="72" spans="2:6" ht="24" x14ac:dyDescent="0.25">
      <c r="B72" s="9" t="s">
        <v>26</v>
      </c>
      <c r="C72" s="28">
        <v>11</v>
      </c>
      <c r="D72" s="33">
        <v>1</v>
      </c>
      <c r="E72" s="28">
        <v>0</v>
      </c>
      <c r="F72" s="34">
        <v>0</v>
      </c>
    </row>
    <row r="77" spans="2:6" ht="36" customHeight="1" x14ac:dyDescent="0.25">
      <c r="B77" s="43" t="s">
        <v>31</v>
      </c>
      <c r="C77" s="49"/>
      <c r="D77" s="49"/>
      <c r="E77" s="49"/>
      <c r="F77" s="50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5</v>
      </c>
      <c r="D79" s="20">
        <v>0.45500000000000002</v>
      </c>
      <c r="E79" s="26">
        <v>6</v>
      </c>
      <c r="F79" s="21">
        <v>0.54500000000000004</v>
      </c>
    </row>
    <row r="80" spans="2:6" ht="24" x14ac:dyDescent="0.25">
      <c r="B80" s="8" t="s">
        <v>33</v>
      </c>
      <c r="C80" s="27">
        <v>11</v>
      </c>
      <c r="D80" s="24">
        <v>1</v>
      </c>
      <c r="E80" s="27">
        <v>0</v>
      </c>
      <c r="F80" s="25">
        <v>0</v>
      </c>
    </row>
    <row r="81" spans="2:6" ht="24" x14ac:dyDescent="0.25">
      <c r="B81" s="7" t="s">
        <v>34</v>
      </c>
      <c r="C81" s="26">
        <v>11</v>
      </c>
      <c r="D81" s="22">
        <v>1</v>
      </c>
      <c r="E81" s="26">
        <v>0</v>
      </c>
      <c r="F81" s="23">
        <v>0</v>
      </c>
    </row>
    <row r="82" spans="2:6" ht="24" x14ac:dyDescent="0.25">
      <c r="B82" s="8" t="s">
        <v>35</v>
      </c>
      <c r="C82" s="27">
        <v>8</v>
      </c>
      <c r="D82" s="24">
        <v>0.72699999999999998</v>
      </c>
      <c r="E82" s="27">
        <v>3</v>
      </c>
      <c r="F82" s="25">
        <v>0.27300000000000002</v>
      </c>
    </row>
    <row r="83" spans="2:6" ht="72" x14ac:dyDescent="0.25">
      <c r="B83" s="7" t="s">
        <v>36</v>
      </c>
      <c r="C83" s="26">
        <v>11</v>
      </c>
      <c r="D83" s="22">
        <v>1</v>
      </c>
      <c r="E83" s="26">
        <v>0</v>
      </c>
      <c r="F83" s="23">
        <v>0</v>
      </c>
    </row>
    <row r="84" spans="2:6" ht="24" x14ac:dyDescent="0.25">
      <c r="B84" s="8" t="s">
        <v>37</v>
      </c>
      <c r="C84" s="27">
        <v>7</v>
      </c>
      <c r="D84" s="24">
        <v>0.63600000000000001</v>
      </c>
      <c r="E84" s="27">
        <v>4</v>
      </c>
      <c r="F84" s="25">
        <v>0.36399999999999999</v>
      </c>
    </row>
    <row r="85" spans="2:6" ht="24" x14ac:dyDescent="0.25">
      <c r="B85" s="7" t="s">
        <v>38</v>
      </c>
      <c r="C85" s="26">
        <v>11</v>
      </c>
      <c r="D85" s="22">
        <v>1</v>
      </c>
      <c r="E85" s="26">
        <v>0</v>
      </c>
      <c r="F85" s="23">
        <v>0</v>
      </c>
    </row>
    <row r="86" spans="2:6" ht="72" x14ac:dyDescent="0.25">
      <c r="B86" s="8" t="s">
        <v>39</v>
      </c>
      <c r="C86" s="27">
        <v>9</v>
      </c>
      <c r="D86" s="24">
        <v>0.81799999999999995</v>
      </c>
      <c r="E86" s="27">
        <v>2</v>
      </c>
      <c r="F86" s="25">
        <v>0.182</v>
      </c>
    </row>
    <row r="87" spans="2:6" ht="24" x14ac:dyDescent="0.25">
      <c r="B87" s="9" t="s">
        <v>40</v>
      </c>
      <c r="C87" s="28">
        <v>10</v>
      </c>
      <c r="D87" s="15">
        <v>0.90900000000000003</v>
      </c>
      <c r="E87" s="28">
        <v>1</v>
      </c>
      <c r="F87" s="16">
        <v>9.0999999999999998E-2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5" sqref="X35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0</v>
      </c>
      <c r="P8" s="36">
        <v>0.1</v>
      </c>
      <c r="Q8" s="36">
        <v>0.6</v>
      </c>
      <c r="R8" s="36">
        <v>0.3</v>
      </c>
      <c r="S8" s="37">
        <v>4.2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35">
        <v>1</v>
      </c>
      <c r="O23" s="36">
        <v>0</v>
      </c>
      <c r="P23" s="36">
        <v>0</v>
      </c>
      <c r="Q23" s="36">
        <v>0</v>
      </c>
      <c r="R23" s="36">
        <v>0.8</v>
      </c>
      <c r="S23" s="36">
        <v>0.2</v>
      </c>
      <c r="T23" s="40">
        <v>4.2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Y118" sqref="Y118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5</v>
      </c>
      <c r="O9" s="3">
        <v>1</v>
      </c>
      <c r="P9" s="3">
        <v>2</v>
      </c>
      <c r="Q9" s="3">
        <v>0</v>
      </c>
      <c r="R9" s="3">
        <v>1</v>
      </c>
      <c r="S9" s="3">
        <v>0</v>
      </c>
      <c r="T9" s="3">
        <v>0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41">
        <v>1</v>
      </c>
      <c r="O24" s="41">
        <v>1</v>
      </c>
      <c r="P24" s="41">
        <v>3</v>
      </c>
      <c r="Q24" s="41">
        <v>0</v>
      </c>
      <c r="R24" s="41">
        <v>0</v>
      </c>
      <c r="S24" s="2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3" t="s">
        <v>52</v>
      </c>
      <c r="C42" s="44"/>
      <c r="D42" s="44"/>
      <c r="E42" s="44"/>
      <c r="F42" s="44"/>
      <c r="G42" s="44"/>
      <c r="H42" s="44"/>
      <c r="I42" s="44"/>
      <c r="J42" s="45"/>
    </row>
    <row r="43" spans="2:10" x14ac:dyDescent="0.25">
      <c r="B43" s="4"/>
      <c r="C43" s="51" t="s">
        <v>16</v>
      </c>
      <c r="D43" s="51"/>
      <c r="E43" s="51" t="s">
        <v>17</v>
      </c>
      <c r="F43" s="51"/>
      <c r="G43" s="52" t="s">
        <v>18</v>
      </c>
      <c r="H43" s="52"/>
      <c r="I43" s="51" t="s">
        <v>17</v>
      </c>
      <c r="J43" s="53"/>
    </row>
    <row r="44" spans="2:10" ht="120" x14ac:dyDescent="0.25">
      <c r="B44" s="7" t="s">
        <v>51</v>
      </c>
      <c r="C44" s="55">
        <v>10</v>
      </c>
      <c r="D44" s="55"/>
      <c r="E44" s="57">
        <v>0.90900000000000003</v>
      </c>
      <c r="F44" s="57"/>
      <c r="G44" s="61">
        <v>1</v>
      </c>
      <c r="H44" s="61"/>
      <c r="I44" s="57">
        <v>9.0999999999999998E-2</v>
      </c>
      <c r="J44" s="63"/>
    </row>
    <row r="45" spans="2:10" ht="48" x14ac:dyDescent="0.25">
      <c r="B45" s="8" t="s">
        <v>53</v>
      </c>
      <c r="C45" s="54">
        <v>3</v>
      </c>
      <c r="D45" s="54"/>
      <c r="E45" s="58">
        <v>0.27300000000000002</v>
      </c>
      <c r="F45" s="58"/>
      <c r="G45" s="60">
        <v>8</v>
      </c>
      <c r="H45" s="60"/>
      <c r="I45" s="58">
        <v>0.72699999999999998</v>
      </c>
      <c r="J45" s="64"/>
    </row>
    <row r="46" spans="2:10" ht="24" x14ac:dyDescent="0.25">
      <c r="B46" s="7" t="s">
        <v>54</v>
      </c>
      <c r="C46" s="55">
        <v>10</v>
      </c>
      <c r="D46" s="55"/>
      <c r="E46" s="57">
        <v>0.90900000000000003</v>
      </c>
      <c r="F46" s="57"/>
      <c r="G46" s="61">
        <v>1</v>
      </c>
      <c r="H46" s="61"/>
      <c r="I46" s="57">
        <v>9.0999999999999998E-2</v>
      </c>
      <c r="J46" s="63"/>
    </row>
    <row r="47" spans="2:10" ht="24" x14ac:dyDescent="0.25">
      <c r="B47" s="17" t="s">
        <v>55</v>
      </c>
      <c r="C47" s="56">
        <v>10</v>
      </c>
      <c r="D47" s="56"/>
      <c r="E47" s="59">
        <v>0.90900000000000003</v>
      </c>
      <c r="F47" s="59"/>
      <c r="G47" s="62">
        <v>1</v>
      </c>
      <c r="H47" s="62"/>
      <c r="I47" s="59">
        <v>9.0999999999999998E-2</v>
      </c>
      <c r="J47" s="65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8"/>
      <c r="N50" s="38"/>
      <c r="O50" s="38"/>
      <c r="P50" s="38"/>
      <c r="Q50" s="38"/>
      <c r="R50" s="38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41">
        <v>1</v>
      </c>
      <c r="O53" s="41">
        <v>0</v>
      </c>
      <c r="P53" s="41">
        <v>2</v>
      </c>
      <c r="Q53" s="41">
        <v>7</v>
      </c>
      <c r="R53" s="36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8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8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38"/>
      <c r="M73" s="2"/>
      <c r="N73" s="3">
        <v>1</v>
      </c>
      <c r="O73" s="3">
        <v>4</v>
      </c>
      <c r="P73" s="3">
        <v>1</v>
      </c>
      <c r="Q73" s="3">
        <v>1</v>
      </c>
      <c r="R73" s="3">
        <v>1</v>
      </c>
      <c r="S73" s="2"/>
      <c r="T73" s="2"/>
    </row>
    <row r="74" spans="12:20" x14ac:dyDescent="0.25">
      <c r="L74" s="38"/>
      <c r="M74" s="2"/>
      <c r="N74" s="3"/>
      <c r="O74" s="3"/>
      <c r="P74" s="3"/>
      <c r="Q74" s="3"/>
      <c r="R74" s="3"/>
      <c r="S74" s="2"/>
      <c r="T74" s="2"/>
    </row>
    <row r="75" spans="12:20" x14ac:dyDescent="0.25">
      <c r="L75" s="38"/>
      <c r="M75" s="38"/>
      <c r="N75" s="38"/>
      <c r="O75" s="38"/>
      <c r="P75" s="38"/>
      <c r="Q75" s="38"/>
      <c r="R75" s="38"/>
      <c r="S75" s="38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8"/>
      <c r="N92" s="38"/>
      <c r="O92" s="38"/>
      <c r="P92" s="38"/>
      <c r="Q92" s="38"/>
      <c r="R92" s="38"/>
      <c r="S92" s="38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0</v>
      </c>
      <c r="O95" s="3">
        <v>2</v>
      </c>
      <c r="P95" s="3">
        <v>1</v>
      </c>
      <c r="Q95" s="3">
        <v>6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38"/>
      <c r="N97" s="38"/>
      <c r="O97" s="38"/>
      <c r="P97" s="38"/>
      <c r="Q97" s="38"/>
      <c r="R97" s="38"/>
      <c r="S97" s="38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2012-12-14T12:11:30Z</dcterms:modified>
</cp:coreProperties>
</file>