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 l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<sst xmlns="http://schemas.openxmlformats.org/spreadsheetml/2006/main" count="124" uniqueCount="74">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</sst>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14742869683344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691585728393762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0.17599999999999999</c:v>
                </c:pt>
                <c:pt idx="1">
                  <c:v>0.17599999999999999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522186487079E-3"/>
                  <c:y val="-6.5037577619870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14415807815829E-2"/>
                  <c:y val="-6.5038857947634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5.8999999999999997E-2</c:v>
                </c:pt>
                <c:pt idx="1">
                  <c:v>0.17599999999999999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152479349722588E-2"/>
                  <c:y val="-6.178554509954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522186487079E-3"/>
                  <c:y val="-6.5038089750976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0.23499999999999999</c:v>
                </c:pt>
                <c:pt idx="1">
                  <c:v>0.11799999999999999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E-2"/>
                  <c:y val="-6.5036041226554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673191932495737E-2"/>
                  <c:y val="-6.5036041226554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0.17599999999999999</c:v>
                </c:pt>
                <c:pt idx="1">
                  <c:v>0.29399999999999998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257044135854304E-2"/>
                  <c:y val="-6.3366493822418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462705871136642E-2"/>
                  <c:y val="-6.8291146533512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0.35499999999999998</c:v>
                </c:pt>
                <c:pt idx="1">
                  <c:v>0.23499999999999999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77986816"/>
        <c:axId val="79132160"/>
      </c:barChart>
      <c:catAx>
        <c:axId val="77986816"/>
        <c:scaling>
          <c:orientation val="maxMin"/>
        </c:scaling>
        <c:delete val="1"/>
        <c:axPos val="l"/>
        <c:majorTickMark val="out"/>
        <c:minorTickMark val="none"/>
        <c:tickLblPos val="none"/>
        <c:crossAx val="79132160"/>
        <c:crosses val="autoZero"/>
        <c:auto val="1"/>
        <c:lblAlgn val="ctr"/>
        <c:lblOffset val="100"/>
        <c:noMultiLvlLbl val="0"/>
      </c:catAx>
      <c:valAx>
        <c:axId val="791321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7986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3.6</c:v>
                </c:pt>
                <c:pt idx="1">
                  <c:v>3.6666666666666665</c:v>
                </c:pt>
                <c:pt idx="2">
                  <c:v>3.8571428571428572</c:v>
                </c:pt>
                <c:pt idx="3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77809920"/>
        <c:axId val="77836288"/>
      </c:barChart>
      <c:catAx>
        <c:axId val="77809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7836288"/>
        <c:crosses val="autoZero"/>
        <c:auto val="1"/>
        <c:lblAlgn val="ctr"/>
        <c:lblOffset val="100"/>
        <c:noMultiLvlLbl val="0"/>
      </c:catAx>
      <c:valAx>
        <c:axId val="7783628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77809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37429566456547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662049861496E-3"/>
                  <c:y val="-4.452670688891161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496E-3"/>
                  <c:y val="-4.7000618429189858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9.4E-2</c:v>
                </c:pt>
                <c:pt idx="1">
                  <c:v>6.2E-2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854108956602031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547553093259397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80332409972299E-2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0.188</c:v>
                </c:pt>
                <c:pt idx="1">
                  <c:v>0.188</c:v>
                </c:pt>
                <c:pt idx="2">
                  <c:v>3.1E-2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320602583956786E-2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007241477086834E-2"/>
                  <c:y val="-4.6998865401565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1708217913204062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0.25</c:v>
                </c:pt>
                <c:pt idx="1">
                  <c:v>0.188</c:v>
                </c:pt>
                <c:pt idx="2">
                  <c:v>0.28100000000000003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455304236554916E-2"/>
                  <c:y val="-4.6994385442079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6546702437818541E-2"/>
                  <c:y val="-4.6994190661232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0485818774038285E-2"/>
                  <c:y val="-4.6992827195301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0.219</c:v>
                </c:pt>
                <c:pt idx="1">
                  <c:v>0.25</c:v>
                </c:pt>
                <c:pt idx="2">
                  <c:v>0.219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359143818933993E-2"/>
                  <c:y val="-4.699380109953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0172603078354821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217593299452526"/>
                  <c:y val="-4.6993021976149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0.25</c:v>
                </c:pt>
                <c:pt idx="1">
                  <c:v>0.312</c:v>
                </c:pt>
                <c:pt idx="2">
                  <c:v>0.46899999999999997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82654336"/>
        <c:axId val="82655872"/>
      </c:barChart>
      <c:catAx>
        <c:axId val="826543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2655872"/>
        <c:crosses val="autoZero"/>
        <c:auto val="1"/>
        <c:lblAlgn val="ctr"/>
        <c:lblOffset val="100"/>
        <c:noMultiLvlLbl val="0"/>
      </c:catAx>
      <c:valAx>
        <c:axId val="826558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2654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3.5714285714285716</c:v>
                </c:pt>
                <c:pt idx="1">
                  <c:v>3.5714285714285716</c:v>
                </c:pt>
                <c:pt idx="2">
                  <c:v>4.3571428571428568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81333632"/>
        <c:axId val="81347712"/>
      </c:barChart>
      <c:catAx>
        <c:axId val="813336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1347712"/>
        <c:crosses val="autoZero"/>
        <c:auto val="1"/>
        <c:lblAlgn val="ctr"/>
        <c:lblOffset val="100"/>
        <c:noMultiLvlLbl val="0"/>
      </c:catAx>
      <c:valAx>
        <c:axId val="8134771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81333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4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8.1000000000000003E-2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711082445246421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0.24299999999999999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3393127103849695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0.35099999999999998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5022106460479095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0.32400000000000001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1465728"/>
        <c:axId val="81467264"/>
      </c:barChart>
      <c:catAx>
        <c:axId val="814657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1467264"/>
        <c:crosses val="autoZero"/>
        <c:auto val="1"/>
        <c:lblAlgn val="ctr"/>
        <c:lblOffset val="100"/>
        <c:noMultiLvlLbl val="0"/>
      </c:catAx>
      <c:valAx>
        <c:axId val="814672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1465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9328640"/>
        <c:axId val="89334528"/>
      </c:barChart>
      <c:catAx>
        <c:axId val="89328640"/>
        <c:scaling>
          <c:orientation val="minMax"/>
        </c:scaling>
        <c:delete val="1"/>
        <c:axPos val="l"/>
        <c:majorTickMark val="out"/>
        <c:minorTickMark val="none"/>
        <c:tickLblPos val="none"/>
        <c:crossAx val="89334528"/>
        <c:crosses val="autoZero"/>
        <c:auto val="1"/>
        <c:lblAlgn val="ctr"/>
        <c:lblOffset val="100"/>
        <c:noMultiLvlLbl val="0"/>
      </c:catAx>
      <c:valAx>
        <c:axId val="8933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9328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15</c:v>
                </c:pt>
                <c:pt idx="1">
                  <c:v>8</c:v>
                </c:pt>
                <c:pt idx="2">
                  <c:v>1</c:v>
                </c:pt>
                <c:pt idx="3">
                  <c:v>0</c:v>
                </c:pt>
                <c:pt idx="4">
                  <c:v>6</c:v>
                </c:pt>
                <c:pt idx="5">
                  <c:v>2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89383680"/>
        <c:axId val="89385216"/>
      </c:barChart>
      <c:catAx>
        <c:axId val="89383680"/>
        <c:scaling>
          <c:orientation val="maxMin"/>
        </c:scaling>
        <c:delete val="1"/>
        <c:axPos val="l"/>
        <c:majorTickMark val="out"/>
        <c:minorTickMark val="none"/>
        <c:tickLblPos val="none"/>
        <c:crossAx val="89385216"/>
        <c:crosses val="autoZero"/>
        <c:auto val="1"/>
        <c:lblAlgn val="ctr"/>
        <c:lblOffset val="100"/>
        <c:noMultiLvlLbl val="0"/>
      </c:catAx>
      <c:valAx>
        <c:axId val="893852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383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41024"/>
        <c:axId val="89442560"/>
      </c:barChart>
      <c:catAx>
        <c:axId val="89441024"/>
        <c:scaling>
          <c:orientation val="maxMin"/>
        </c:scaling>
        <c:delete val="1"/>
        <c:axPos val="l"/>
        <c:majorTickMark val="out"/>
        <c:minorTickMark val="none"/>
        <c:tickLblPos val="none"/>
        <c:crossAx val="89442560"/>
        <c:crosses val="autoZero"/>
        <c:auto val="1"/>
        <c:lblAlgn val="ctr"/>
        <c:lblOffset val="100"/>
        <c:noMultiLvlLbl val="0"/>
      </c:catAx>
      <c:valAx>
        <c:axId val="894425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441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12</c:v>
                </c:pt>
                <c:pt idx="1">
                  <c:v>6</c:v>
                </c:pt>
                <c:pt idx="2">
                  <c:v>5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862144"/>
        <c:axId val="89863680"/>
      </c:barChart>
      <c:catAx>
        <c:axId val="89862144"/>
        <c:scaling>
          <c:orientation val="maxMin"/>
        </c:scaling>
        <c:delete val="1"/>
        <c:axPos val="l"/>
        <c:majorTickMark val="out"/>
        <c:minorTickMark val="none"/>
        <c:tickLblPos val="none"/>
        <c:crossAx val="89863680"/>
        <c:crosses val="autoZero"/>
        <c:auto val="1"/>
        <c:lblAlgn val="ctr"/>
        <c:lblOffset val="100"/>
        <c:noMultiLvlLbl val="0"/>
      </c:catAx>
      <c:valAx>
        <c:axId val="898636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862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8</c:v>
                </c:pt>
                <c:pt idx="1">
                  <c:v>10</c:v>
                </c:pt>
                <c:pt idx="2">
                  <c:v>8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18784"/>
        <c:axId val="89720320"/>
      </c:barChart>
      <c:catAx>
        <c:axId val="89718784"/>
        <c:scaling>
          <c:orientation val="maxMin"/>
        </c:scaling>
        <c:delete val="1"/>
        <c:axPos val="l"/>
        <c:majorTickMark val="out"/>
        <c:minorTickMark val="none"/>
        <c:tickLblPos val="none"/>
        <c:crossAx val="89720320"/>
        <c:crosses val="autoZero"/>
        <c:auto val="1"/>
        <c:lblAlgn val="ctr"/>
        <c:lblOffset val="100"/>
        <c:noMultiLvlLbl val="0"/>
      </c:catAx>
      <c:valAx>
        <c:axId val="8972032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718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9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74720"/>
        <c:axId val="90186112"/>
      </c:barChart>
      <c:catAx>
        <c:axId val="89774720"/>
        <c:scaling>
          <c:orientation val="maxMin"/>
        </c:scaling>
        <c:delete val="1"/>
        <c:axPos val="l"/>
        <c:majorTickMark val="out"/>
        <c:minorTickMark val="none"/>
        <c:tickLblPos val="none"/>
        <c:crossAx val="90186112"/>
        <c:crosses val="autoZero"/>
        <c:auto val="1"/>
        <c:lblAlgn val="ctr"/>
        <c:lblOffset val="100"/>
        <c:noMultiLvlLbl val="0"/>
      </c:catAx>
      <c:valAx>
        <c:axId val="901861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774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3.6666666666666665</c:v>
                </c:pt>
                <c:pt idx="1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79720448"/>
        <c:axId val="79721984"/>
      </c:barChart>
      <c:catAx>
        <c:axId val="79720448"/>
        <c:scaling>
          <c:orientation val="maxMin"/>
        </c:scaling>
        <c:delete val="1"/>
        <c:axPos val="l"/>
        <c:majorTickMark val="out"/>
        <c:minorTickMark val="none"/>
        <c:tickLblPos val="none"/>
        <c:crossAx val="79721984"/>
        <c:crosses val="autoZero"/>
        <c:auto val="1"/>
        <c:lblAlgn val="ctr"/>
        <c:lblOffset val="100"/>
        <c:noMultiLvlLbl val="0"/>
      </c:catAx>
      <c:valAx>
        <c:axId val="7972198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79720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10</c:v>
                </c:pt>
                <c:pt idx="1">
                  <c:v>4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3</c:v>
                </c:pt>
                <c:pt idx="2">
                  <c:v>0</c:v>
                </c:pt>
                <c:pt idx="3">
                  <c:v>4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79502720"/>
        <c:axId val="79516800"/>
      </c:barChart>
      <c:catAx>
        <c:axId val="795027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9516800"/>
        <c:crosses val="autoZero"/>
        <c:auto val="1"/>
        <c:lblAlgn val="ctr"/>
        <c:lblOffset val="100"/>
        <c:noMultiLvlLbl val="0"/>
      </c:catAx>
      <c:valAx>
        <c:axId val="7951680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79502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3.809523809523809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095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0.22600000000000001</c:v>
                </c:pt>
                <c:pt idx="2">
                  <c:v>5.8999999999999997E-2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571278590176229E-2"/>
                  <c:y val="-4.633162219656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42857142857144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0.125</c:v>
                </c:pt>
                <c:pt idx="1">
                  <c:v>0.19400000000000001</c:v>
                </c:pt>
                <c:pt idx="2">
                  <c:v>2.9000000000000001E-2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88976377952753E-3"/>
                  <c:y val="-5.1477598484946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088113985751E-2"/>
                  <c:y val="-4.63295954237090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761754780652418E-2"/>
                  <c:y val="-4.8903191599756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9.4E-2</c:v>
                </c:pt>
                <c:pt idx="1">
                  <c:v>0.22600000000000001</c:v>
                </c:pt>
                <c:pt idx="2">
                  <c:v>8.7999999999999995E-2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952230971128537E-2"/>
                  <c:y val="-4.8903799631613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333333333333334E-2"/>
                  <c:y val="-4.7606665002010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4285414323209592E-2"/>
                  <c:y val="-5.0830652588432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0.156</c:v>
                </c:pt>
                <c:pt idx="1">
                  <c:v>0.129</c:v>
                </c:pt>
                <c:pt idx="2">
                  <c:v>0.35299999999999998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143922009748781"/>
                  <c:y val="-4.8907245145473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770603674540681E-2"/>
                  <c:y val="-4.8903394277042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808503937007874"/>
                  <c:y val="-5.1252626697624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0.625</c:v>
                </c:pt>
                <c:pt idx="1">
                  <c:v>0.22600000000000001</c:v>
                </c:pt>
                <c:pt idx="2">
                  <c:v>0.47099999999999997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79659008"/>
        <c:axId val="79660544"/>
      </c:barChart>
      <c:catAx>
        <c:axId val="796590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9660544"/>
        <c:crosses val="autoZero"/>
        <c:auto val="1"/>
        <c:lblAlgn val="ctr"/>
        <c:lblOffset val="100"/>
        <c:noMultiLvlLbl val="0"/>
      </c:catAx>
      <c:valAx>
        <c:axId val="796605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9659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4.1818181818181817</c:v>
                </c:pt>
                <c:pt idx="1">
                  <c:v>3.7272727272727271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1083776"/>
        <c:axId val="81085568"/>
      </c:barChart>
      <c:catAx>
        <c:axId val="810837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1085568"/>
        <c:crosses val="autoZero"/>
        <c:auto val="1"/>
        <c:lblAlgn val="ctr"/>
        <c:lblOffset val="100"/>
        <c:noMultiLvlLbl val="0"/>
      </c:catAx>
      <c:valAx>
        <c:axId val="81085568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81083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6044129235618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60835303388495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5.6000000000000001E-2</c:v>
                </c:pt>
                <c:pt idx="1">
                  <c:v>0.129</c:v>
                </c:pt>
                <c:pt idx="2">
                  <c:v>3.6999999999999998E-2</c:v>
                </c:pt>
                <c:pt idx="3">
                  <c:v>2.8000000000000001E-2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36485421591805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041765169424748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2064617809298661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5.6000000000000001E-2</c:v>
                </c:pt>
                <c:pt idx="1">
                  <c:v>0.129</c:v>
                </c:pt>
                <c:pt idx="2">
                  <c:v>7.3999999999999996E-2</c:v>
                </c:pt>
                <c:pt idx="3">
                  <c:v>2.8000000000000001E-2</c:v>
                </c:pt>
                <c:pt idx="4">
                  <c:v>5.6000000000000001E-2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280082897439239E-3"/>
                  <c:y val="-4.4442437288266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91928668490909E-2"/>
                  <c:y val="-4.561912333972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32184806686399E-2"/>
                  <c:y val="-4.4442937225690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760441292356184E-2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799724502522286E-3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8.3000000000000004E-2</c:v>
                </c:pt>
                <c:pt idx="1">
                  <c:v>0.22600000000000001</c:v>
                </c:pt>
                <c:pt idx="2">
                  <c:v>0.111</c:v>
                </c:pt>
                <c:pt idx="3">
                  <c:v>0.13900000000000001</c:v>
                </c:pt>
                <c:pt idx="4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811706160843367E-2"/>
                  <c:y val="-4.5618956693920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0433163939613931E-2"/>
                  <c:y val="-4.4442103996649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8939520857765123E-2"/>
                  <c:y val="-4.5620289860385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857368006304178E-2"/>
                  <c:y val="-4.4442603934074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7226162332545312E-2"/>
                  <c:y val="-4.6559005697786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0.30599999999999999</c:v>
                </c:pt>
                <c:pt idx="1">
                  <c:v>0.25800000000000001</c:v>
                </c:pt>
                <c:pt idx="2">
                  <c:v>0.25900000000000001</c:v>
                </c:pt>
                <c:pt idx="3">
                  <c:v>0.25</c:v>
                </c:pt>
                <c:pt idx="4">
                  <c:v>0.36099999999999999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456537790932161"/>
                  <c:y val="-4.5619623277153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724068179420836E-2"/>
                  <c:y val="-4.65595056352113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740126455824228"/>
                  <c:y val="-4.4442603934074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735205971593988"/>
                  <c:y val="-4.5619623277153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0678927545404342"/>
                  <c:y val="-4.66923223443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0.25800000000000001</c:v>
                </c:pt>
                <c:pt idx="2">
                  <c:v>0.51900000000000002</c:v>
                </c:pt>
                <c:pt idx="3">
                  <c:v>0.55600000000000005</c:v>
                </c:pt>
                <c:pt idx="4">
                  <c:v>0.47199999999999998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255808"/>
        <c:axId val="79758464"/>
      </c:barChart>
      <c:catAx>
        <c:axId val="812558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9758464"/>
        <c:crosses val="autoZero"/>
        <c:auto val="1"/>
        <c:lblAlgn val="ctr"/>
        <c:lblOffset val="100"/>
        <c:noMultiLvlLbl val="0"/>
      </c:catAx>
      <c:valAx>
        <c:axId val="797584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1255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3.8666666666666667</c:v>
                </c:pt>
                <c:pt idx="1">
                  <c:v>3.3333333333333335</c:v>
                </c:pt>
                <c:pt idx="2">
                  <c:v>4.2727272727272725</c:v>
                </c:pt>
                <c:pt idx="3">
                  <c:v>4.2</c:v>
                </c:pt>
                <c:pt idx="4">
                  <c:v>4.2666666666666666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34496"/>
        <c:axId val="79836288"/>
      </c:barChart>
      <c:catAx>
        <c:axId val="798344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9836288"/>
        <c:crosses val="autoZero"/>
        <c:auto val="1"/>
        <c:lblAlgn val="ctr"/>
        <c:lblOffset val="100"/>
        <c:noMultiLvlLbl val="0"/>
      </c:catAx>
      <c:valAx>
        <c:axId val="7983628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79834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0.45714285714285713</c:v>
                </c:pt>
                <c:pt idx="1">
                  <c:v>8.5999999999999993E-2</c:v>
                </c:pt>
                <c:pt idx="2">
                  <c:v>0.182</c:v>
                </c:pt>
                <c:pt idx="3">
                  <c:v>0.19400000000000001</c:v>
                </c:pt>
                <c:pt idx="4">
                  <c:v>0.04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0.2857142857142857</c:v>
                </c:pt>
                <c:pt idx="1">
                  <c:v>0.28599999999999998</c:v>
                </c:pt>
                <c:pt idx="2">
                  <c:v>0.182</c:v>
                </c:pt>
                <c:pt idx="3">
                  <c:v>0.161</c:v>
                </c:pt>
                <c:pt idx="4">
                  <c:v>0.08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5.7142857142857141E-2</c:v>
                </c:pt>
                <c:pt idx="1">
                  <c:v>0.22900000000000001</c:v>
                </c:pt>
                <c:pt idx="2">
                  <c:v>0.21199999999999999</c:v>
                </c:pt>
                <c:pt idx="3">
                  <c:v>0.48399999999999999</c:v>
                </c:pt>
                <c:pt idx="4">
                  <c:v>0.04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0.14285714285714285</c:v>
                </c:pt>
                <c:pt idx="1">
                  <c:v>0.371</c:v>
                </c:pt>
                <c:pt idx="2">
                  <c:v>0.36399999999999999</c:v>
                </c:pt>
                <c:pt idx="3">
                  <c:v>9.7000000000000003E-2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5.7142857142857141E-2</c:v>
                </c:pt>
                <c:pt idx="1">
                  <c:v>2.9000000000000001E-2</c:v>
                </c:pt>
                <c:pt idx="2">
                  <c:v>6.0999999999999999E-2</c:v>
                </c:pt>
                <c:pt idx="3">
                  <c:v>6.5000000000000002E-2</c:v>
                </c:pt>
                <c:pt idx="4">
                  <c:v>0.84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914112"/>
        <c:axId val="79915648"/>
      </c:barChart>
      <c:catAx>
        <c:axId val="79914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79915648"/>
        <c:crosses val="autoZero"/>
        <c:auto val="1"/>
        <c:lblAlgn val="ctr"/>
        <c:lblOffset val="100"/>
        <c:noMultiLvlLbl val="0"/>
      </c:catAx>
      <c:valAx>
        <c:axId val="79915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9914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098E-3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5438572256033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087714451206733E-3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03508578048269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5.7000000000000002E-2</c:v>
                </c:pt>
                <c:pt idx="1">
                  <c:v>5.3999999999999999E-2</c:v>
                </c:pt>
                <c:pt idx="2">
                  <c:v>5.7000000000000002E-2</c:v>
                </c:pt>
                <c:pt idx="3">
                  <c:v>0.12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176194753944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070171560965387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52631433536202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70033420357313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8.5999999999999993E-2</c:v>
                </c:pt>
                <c:pt idx="1">
                  <c:v>0.16200000000000001</c:v>
                </c:pt>
                <c:pt idx="2">
                  <c:v>0.114</c:v>
                </c:pt>
                <c:pt idx="3">
                  <c:v>0.16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5438586070094474E-2"/>
                  <c:y val="-4.1054333017756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31433536202026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912133594124385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5438586070094474E-2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0.314</c:v>
                </c:pt>
                <c:pt idx="1">
                  <c:v>0.24299999999999999</c:v>
                </c:pt>
                <c:pt idx="2">
                  <c:v>0.28599999999999998</c:v>
                </c:pt>
                <c:pt idx="3">
                  <c:v>0.32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648976426443373E-2"/>
                  <c:y val="-4.105217786193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85964306400842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824557283525725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157609730955966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0.25700000000000001</c:v>
                </c:pt>
                <c:pt idx="1">
                  <c:v>0.216</c:v>
                </c:pt>
                <c:pt idx="2">
                  <c:v>0.17100000000000001</c:v>
                </c:pt>
                <c:pt idx="3">
                  <c:v>0.28000000000000003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606151870955671E-2"/>
                  <c:y val="-4.3005980557415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7646211127750914E-2"/>
                  <c:y val="-4.30062884368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2153875928460291E-2"/>
                  <c:y val="-4.1051408163422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639312800205443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0.28599999999999998</c:v>
                </c:pt>
                <c:pt idx="1">
                  <c:v>0.32400000000000001</c:v>
                </c:pt>
                <c:pt idx="2">
                  <c:v>0.371</c:v>
                </c:pt>
                <c:pt idx="3">
                  <c:v>0.12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77761920"/>
        <c:axId val="77780096"/>
      </c:barChart>
      <c:catAx>
        <c:axId val="77761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7780096"/>
        <c:crosses val="autoZero"/>
        <c:auto val="1"/>
        <c:lblAlgn val="ctr"/>
        <c:lblOffset val="100"/>
        <c:noMultiLvlLbl val="0"/>
      </c:catAx>
      <c:valAx>
        <c:axId val="777800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7761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4,3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79" sqref="V79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0" t="s">
        <v>69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0.17599999999999999</v>
      </c>
      <c r="N8" s="36">
        <v>5.8999999999999997E-2</v>
      </c>
      <c r="O8" s="36">
        <v>0.23499999999999999</v>
      </c>
      <c r="P8" s="36">
        <v>0.17599999999999999</v>
      </c>
      <c r="Q8" s="36">
        <v>0.35499999999999998</v>
      </c>
      <c r="R8" s="37">
        <f>(3*1+1*2+4*3+3*4+6*5)/17</f>
        <v>3.4705882352941178</v>
      </c>
      <c r="S8" s="3"/>
      <c r="T8" s="2"/>
    </row>
    <row r="9" spans="1:20" x14ac:dyDescent="0.25">
      <c r="K9" s="2"/>
      <c r="L9" s="3" t="s">
        <v>0</v>
      </c>
      <c r="M9" s="36">
        <v>0.17599999999999999</v>
      </c>
      <c r="N9" s="36">
        <v>0.17599999999999999</v>
      </c>
      <c r="O9" s="36">
        <v>0.11799999999999999</v>
      </c>
      <c r="P9" s="36">
        <v>0.29399999999999998</v>
      </c>
      <c r="Q9" s="36">
        <v>0.23499999999999999</v>
      </c>
      <c r="R9" s="37">
        <f>(3*1+3*2+2*3+5*4+4*5)/17</f>
        <v>3.2352941176470589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5" t="s">
        <v>73</v>
      </c>
      <c r="N31" s="36">
        <v>0.16700000000000001</v>
      </c>
      <c r="O31" s="36">
        <v>0</v>
      </c>
      <c r="P31" s="36">
        <v>0.16700000000000001</v>
      </c>
      <c r="Q31" s="36">
        <v>0.33300000000000002</v>
      </c>
      <c r="R31" s="36">
        <v>0.33300000000000002</v>
      </c>
      <c r="S31" s="37">
        <f>(1*1+0*2+1*3+2*4+2*5)/6</f>
        <v>3.6666666666666665</v>
      </c>
      <c r="T31" s="2"/>
      <c r="U31" s="2"/>
    </row>
    <row r="32" spans="11:21" x14ac:dyDescent="0.25">
      <c r="K32" s="2"/>
      <c r="L32" s="2"/>
      <c r="M32" s="3" t="s">
        <v>0</v>
      </c>
      <c r="N32" s="36">
        <v>0.16700000000000001</v>
      </c>
      <c r="O32" s="36">
        <v>0</v>
      </c>
      <c r="P32" s="36">
        <v>0.16700000000000001</v>
      </c>
      <c r="Q32" s="36">
        <v>0.33300000000000002</v>
      </c>
      <c r="R32" s="36">
        <v>0.33300000000000002</v>
      </c>
      <c r="S32" s="37">
        <f>(1*1+0*2+1*3+2*4+2*5)/6</f>
        <v>3.6666666666666665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2"/>
      <c r="R45" s="2"/>
      <c r="S45" s="2"/>
    </row>
    <row r="46" spans="11:21" x14ac:dyDescent="0.25">
      <c r="M46" s="2"/>
      <c r="N46" s="3">
        <v>1</v>
      </c>
      <c r="O46" s="64">
        <v>10</v>
      </c>
      <c r="P46" s="64">
        <v>1</v>
      </c>
      <c r="Q46" s="2"/>
      <c r="R46" s="2"/>
      <c r="S46" s="2"/>
    </row>
    <row r="47" spans="11:21" x14ac:dyDescent="0.25">
      <c r="M47" s="2"/>
      <c r="N47" s="3">
        <v>2</v>
      </c>
      <c r="O47" s="64">
        <v>4</v>
      </c>
      <c r="P47" s="64">
        <v>3</v>
      </c>
      <c r="Q47" s="2"/>
      <c r="R47" s="2"/>
      <c r="S47" s="2"/>
    </row>
    <row r="48" spans="11:21" x14ac:dyDescent="0.25">
      <c r="M48" s="2"/>
      <c r="N48" s="3">
        <v>3</v>
      </c>
      <c r="O48" s="64">
        <v>10</v>
      </c>
      <c r="P48" s="64">
        <v>0</v>
      </c>
      <c r="Q48" s="2"/>
      <c r="R48" s="2"/>
      <c r="S48" s="2"/>
    </row>
    <row r="49" spans="13:19" x14ac:dyDescent="0.25">
      <c r="M49" s="2"/>
      <c r="N49" s="3">
        <v>4</v>
      </c>
      <c r="O49" s="64">
        <v>7</v>
      </c>
      <c r="P49" s="64">
        <v>4</v>
      </c>
      <c r="Q49" s="2"/>
      <c r="R49" s="2"/>
      <c r="S49" s="2"/>
    </row>
    <row r="50" spans="13:19" x14ac:dyDescent="0.25">
      <c r="M50" s="2"/>
      <c r="N50" s="3">
        <v>5</v>
      </c>
      <c r="O50" s="64">
        <v>7</v>
      </c>
      <c r="P50" s="64">
        <v>1</v>
      </c>
      <c r="Q50" s="2"/>
      <c r="R50" s="2"/>
      <c r="S50" s="2"/>
    </row>
    <row r="51" spans="13:19" x14ac:dyDescent="0.25">
      <c r="M51" s="2"/>
      <c r="N51" s="3">
        <v>6</v>
      </c>
      <c r="O51" s="64">
        <v>4</v>
      </c>
      <c r="P51" s="64">
        <v>3</v>
      </c>
      <c r="Q51" s="2"/>
      <c r="R51" s="2"/>
      <c r="S51" s="2"/>
    </row>
    <row r="52" spans="13:19" x14ac:dyDescent="0.25">
      <c r="M52" s="2"/>
      <c r="N52" s="3">
        <v>7</v>
      </c>
      <c r="O52" s="64">
        <v>5</v>
      </c>
      <c r="P52" s="64">
        <v>3</v>
      </c>
      <c r="Q52" s="2"/>
      <c r="R52" s="2"/>
      <c r="S52" s="2"/>
    </row>
    <row r="53" spans="13:19" x14ac:dyDescent="0.25">
      <c r="M53" s="2"/>
      <c r="N53" s="3">
        <v>8</v>
      </c>
      <c r="O53" s="64">
        <v>6</v>
      </c>
      <c r="P53" s="64">
        <v>1</v>
      </c>
      <c r="Q53" s="2"/>
      <c r="R53" s="2"/>
      <c r="S53" s="2"/>
    </row>
    <row r="54" spans="13:19" x14ac:dyDescent="0.25">
      <c r="M54" s="2"/>
      <c r="N54" s="3">
        <v>9</v>
      </c>
      <c r="O54" s="64">
        <v>5</v>
      </c>
      <c r="P54" s="64">
        <v>1</v>
      </c>
      <c r="Q54" s="2"/>
      <c r="R54" s="2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64" sqref="X64"/>
    </sheetView>
  </sheetViews>
  <sheetFormatPr defaultRowHeight="15" x14ac:dyDescent="0.25"/>
  <sheetData>
    <row r="2" spans="1:23" ht="27.75" customHeight="1" x14ac:dyDescent="0.35">
      <c r="A2" s="40" t="s">
        <v>70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8"/>
      <c r="N9" s="38"/>
      <c r="O9" s="38"/>
      <c r="P9" s="38"/>
      <c r="Q9" s="38"/>
      <c r="R9" s="38"/>
      <c r="S9" s="38"/>
      <c r="T9" s="38"/>
      <c r="U9" s="38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5">
        <v>1</v>
      </c>
      <c r="O12" s="36">
        <v>0</v>
      </c>
      <c r="P12" s="36">
        <v>0.125</v>
      </c>
      <c r="Q12" s="36">
        <v>9.4E-2</v>
      </c>
      <c r="R12" s="36">
        <v>0.156</v>
      </c>
      <c r="S12" s="36">
        <v>0.625</v>
      </c>
      <c r="T12" s="37">
        <f>(0*1+4*2+3*3+5*4+20*5)/32</f>
        <v>4.28125</v>
      </c>
      <c r="U12" s="2"/>
      <c r="V12" s="3"/>
      <c r="W12" s="2"/>
    </row>
    <row r="13" spans="1:23" x14ac:dyDescent="0.25">
      <c r="M13" s="2"/>
      <c r="N13" s="3">
        <v>2</v>
      </c>
      <c r="O13" s="36">
        <v>0.22600000000000001</v>
      </c>
      <c r="P13" s="36">
        <v>0.19400000000000001</v>
      </c>
      <c r="Q13" s="36">
        <v>0.22600000000000001</v>
      </c>
      <c r="R13" s="36">
        <v>0.129</v>
      </c>
      <c r="S13" s="36">
        <v>0.22600000000000001</v>
      </c>
      <c r="T13" s="37">
        <f>(7*1+6*2+7*3+4*4+7*5)/31</f>
        <v>2.935483870967742</v>
      </c>
      <c r="U13" s="2"/>
      <c r="V13" s="3"/>
      <c r="W13" s="2"/>
    </row>
    <row r="14" spans="1:23" x14ac:dyDescent="0.25">
      <c r="M14" s="2"/>
      <c r="N14" s="3">
        <v>3</v>
      </c>
      <c r="O14" s="36">
        <v>5.8999999999999997E-2</v>
      </c>
      <c r="P14" s="36">
        <v>2.9000000000000001E-2</v>
      </c>
      <c r="Q14" s="36">
        <v>8.7999999999999995E-2</v>
      </c>
      <c r="R14" s="36">
        <v>0.35299999999999998</v>
      </c>
      <c r="S14" s="36">
        <v>0.47099999999999997</v>
      </c>
      <c r="T14" s="37">
        <f>(2*1+1*2+3*3+12*4+16*5)/34</f>
        <v>4.1470588235294121</v>
      </c>
      <c r="U14" s="2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3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3"/>
      <c r="O42" s="35">
        <v>1</v>
      </c>
      <c r="P42" s="36">
        <v>0</v>
      </c>
      <c r="Q42" s="36">
        <v>9.0999999999999998E-2</v>
      </c>
      <c r="R42" s="36">
        <v>0.182</v>
      </c>
      <c r="S42" s="36">
        <v>0.182</v>
      </c>
      <c r="T42" s="36">
        <v>0.54500000000000004</v>
      </c>
      <c r="U42" s="37">
        <f>(0*1+1*2+2*3+2*4+6*5)/11</f>
        <v>4.1818181818181817</v>
      </c>
      <c r="V42" s="3"/>
      <c r="W42" s="2"/>
    </row>
    <row r="43" spans="13:23" x14ac:dyDescent="0.25">
      <c r="M43" s="2"/>
      <c r="N43" s="3"/>
      <c r="O43" s="3">
        <v>2</v>
      </c>
      <c r="P43" s="36">
        <v>9.0999999999999998E-2</v>
      </c>
      <c r="Q43" s="36">
        <v>0</v>
      </c>
      <c r="R43" s="36">
        <v>0.36399999999999999</v>
      </c>
      <c r="S43" s="36">
        <v>0.182</v>
      </c>
      <c r="T43" s="36">
        <v>0.36399999999999999</v>
      </c>
      <c r="U43" s="37">
        <f>(1*1+0*2+4*3+2*4+4*5)/11</f>
        <v>3.7272727272727271</v>
      </c>
      <c r="V43" s="3"/>
      <c r="W43" s="2"/>
    </row>
    <row r="44" spans="13:23" x14ac:dyDescent="0.25">
      <c r="M44" s="2"/>
      <c r="N44" s="3"/>
      <c r="O44" s="3">
        <v>3</v>
      </c>
      <c r="P44" s="36">
        <v>8.3000000000000004E-2</v>
      </c>
      <c r="Q44" s="36">
        <v>0</v>
      </c>
      <c r="R44" s="36">
        <v>0.16700000000000001</v>
      </c>
      <c r="S44" s="36">
        <v>0.33300000000000002</v>
      </c>
      <c r="T44" s="36">
        <v>0.41699999999999998</v>
      </c>
      <c r="U44" s="37">
        <f>(1*1+0*2+2*3+4*4+5*5)/12</f>
        <v>4</v>
      </c>
      <c r="V44" s="3"/>
      <c r="W44" s="2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3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Z103" sqref="Z103"/>
    </sheetView>
  </sheetViews>
  <sheetFormatPr defaultRowHeight="15" x14ac:dyDescent="0.25"/>
  <sheetData>
    <row r="2" spans="1:21" ht="31.5" customHeight="1" x14ac:dyDescent="0.35">
      <c r="A2" s="40" t="s">
        <v>71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2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2"/>
      <c r="L8" s="3"/>
      <c r="M8" s="3"/>
      <c r="N8" s="2"/>
      <c r="O8" s="2"/>
      <c r="P8" s="2"/>
      <c r="Q8" s="2"/>
      <c r="R8" s="2"/>
      <c r="S8" s="2"/>
      <c r="T8" s="2"/>
      <c r="U8" s="3"/>
    </row>
    <row r="9" spans="1:21" x14ac:dyDescent="0.25">
      <c r="I9" s="3"/>
      <c r="J9" s="2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2"/>
      <c r="L11" s="3"/>
      <c r="M11" s="35">
        <v>1</v>
      </c>
      <c r="N11" s="36">
        <v>5.6000000000000001E-2</v>
      </c>
      <c r="O11" s="36">
        <v>5.6000000000000001E-2</v>
      </c>
      <c r="P11" s="36">
        <v>8.3000000000000004E-2</v>
      </c>
      <c r="Q11" s="36">
        <v>0.30599999999999999</v>
      </c>
      <c r="R11" s="36">
        <v>0.5</v>
      </c>
      <c r="S11" s="37">
        <f>(2*1+2*2+3*3+11*4+18*5)/36</f>
        <v>4.1388888888888893</v>
      </c>
      <c r="T11" s="2"/>
      <c r="U11" s="3"/>
    </row>
    <row r="12" spans="1:21" x14ac:dyDescent="0.25">
      <c r="I12" s="3"/>
      <c r="J12" s="2"/>
      <c r="K12" s="2"/>
      <c r="L12" s="3"/>
      <c r="M12" s="3">
        <v>2</v>
      </c>
      <c r="N12" s="36">
        <v>0.129</v>
      </c>
      <c r="O12" s="36">
        <v>0.129</v>
      </c>
      <c r="P12" s="36">
        <v>0.22600000000000001</v>
      </c>
      <c r="Q12" s="36">
        <v>0.25800000000000001</v>
      </c>
      <c r="R12" s="36">
        <v>0.25800000000000001</v>
      </c>
      <c r="S12" s="37">
        <f>(4*1+4*2+7*3+8*4+8*5)/31</f>
        <v>3.3870967741935485</v>
      </c>
      <c r="T12" s="2"/>
      <c r="U12" s="3"/>
    </row>
    <row r="13" spans="1:21" x14ac:dyDescent="0.25">
      <c r="I13" s="3"/>
      <c r="J13" s="2"/>
      <c r="K13" s="2"/>
      <c r="L13" s="3"/>
      <c r="M13" s="3">
        <v>3</v>
      </c>
      <c r="N13" s="36">
        <v>3.6999999999999998E-2</v>
      </c>
      <c r="O13" s="36">
        <v>7.3999999999999996E-2</v>
      </c>
      <c r="P13" s="36">
        <v>0.111</v>
      </c>
      <c r="Q13" s="36">
        <v>0.25900000000000001</v>
      </c>
      <c r="R13" s="36">
        <v>0.51900000000000002</v>
      </c>
      <c r="S13" s="37">
        <f>(1*1+2*2+3*3+7*4+14*5)/27</f>
        <v>4.1481481481481479</v>
      </c>
      <c r="T13" s="2"/>
      <c r="U13" s="3"/>
    </row>
    <row r="14" spans="1:21" x14ac:dyDescent="0.25">
      <c r="I14" s="3"/>
      <c r="J14" s="2"/>
      <c r="K14" s="2"/>
      <c r="L14" s="3"/>
      <c r="M14" s="3">
        <v>4</v>
      </c>
      <c r="N14" s="36">
        <v>2.8000000000000001E-2</v>
      </c>
      <c r="O14" s="36">
        <v>2.8000000000000001E-2</v>
      </c>
      <c r="P14" s="36">
        <v>0.13900000000000001</v>
      </c>
      <c r="Q14" s="36">
        <v>0.25</v>
      </c>
      <c r="R14" s="36">
        <v>0.55600000000000005</v>
      </c>
      <c r="S14" s="37">
        <f>(1*1+1*2+5*3+9*4+20*5)/36</f>
        <v>4.2777777777777777</v>
      </c>
      <c r="T14" s="2"/>
      <c r="U14" s="3"/>
    </row>
    <row r="15" spans="1:21" x14ac:dyDescent="0.25">
      <c r="I15" s="3"/>
      <c r="J15" s="2"/>
      <c r="K15" s="2"/>
      <c r="L15" s="3"/>
      <c r="M15" s="3">
        <v>5</v>
      </c>
      <c r="N15" s="36">
        <v>0</v>
      </c>
      <c r="O15" s="36">
        <v>5.6000000000000001E-2</v>
      </c>
      <c r="P15" s="36">
        <v>0.111</v>
      </c>
      <c r="Q15" s="36">
        <v>0.36099999999999999</v>
      </c>
      <c r="R15" s="36">
        <v>0.47199999999999998</v>
      </c>
      <c r="S15" s="37">
        <f>(0*1+2*2+4*3+13*4+17*5)/36</f>
        <v>4.25</v>
      </c>
      <c r="T15" s="2"/>
      <c r="U15" s="3"/>
    </row>
    <row r="16" spans="1:21" x14ac:dyDescent="0.25">
      <c r="I16" s="3"/>
      <c r="J16" s="2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2"/>
      <c r="L17" s="2"/>
      <c r="M17" s="2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0.13300000000000001</v>
      </c>
      <c r="R49" s="36">
        <v>0</v>
      </c>
      <c r="S49" s="36">
        <v>0.13300000000000001</v>
      </c>
      <c r="T49" s="36">
        <v>0.33300000000000002</v>
      </c>
      <c r="U49" s="36">
        <v>0.4</v>
      </c>
      <c r="V49" s="37">
        <f>(2*1+0*2+2*3+5*4+6*5)/15</f>
        <v>3.8666666666666667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0.16700000000000001</v>
      </c>
      <c r="R50" s="36">
        <v>0</v>
      </c>
      <c r="S50" s="36">
        <v>0.33300000000000002</v>
      </c>
      <c r="T50" s="36">
        <v>0.33300000000000002</v>
      </c>
      <c r="U50" s="36">
        <v>0.16700000000000001</v>
      </c>
      <c r="V50" s="37">
        <f>(2*1+0*2+4*3+4*4+2*5)/12</f>
        <v>3.3333333333333335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9.0999999999999998E-2</v>
      </c>
      <c r="R51" s="36">
        <v>0</v>
      </c>
      <c r="S51" s="36">
        <v>9.0999999999999998E-2</v>
      </c>
      <c r="T51" s="36">
        <v>0.182</v>
      </c>
      <c r="U51" s="36">
        <v>0.63600000000000001</v>
      </c>
      <c r="V51" s="37">
        <f>(1*1+0*2+1*3+2*4+7*5)/11</f>
        <v>4.2727272727272725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</v>
      </c>
      <c r="S52" s="36">
        <v>0.26700000000000002</v>
      </c>
      <c r="T52" s="36">
        <v>0.26700000000000002</v>
      </c>
      <c r="U52" s="36">
        <v>0.46700000000000003</v>
      </c>
      <c r="V52" s="37">
        <f>(0*1+0*2+4*3+4*4+7*5)/15</f>
        <v>4.2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</v>
      </c>
      <c r="R53" s="36">
        <v>6.7000000000000004E-2</v>
      </c>
      <c r="S53" s="36">
        <v>0.13300000000000001</v>
      </c>
      <c r="T53" s="36">
        <v>0.26700000000000002</v>
      </c>
      <c r="U53" s="36">
        <v>0.53300000000000003</v>
      </c>
      <c r="V53" s="37">
        <f>(0*1+1*2+2*3+4*4+8*5)/15</f>
        <v>4.2666666666666666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6">
        <f>16/R83</f>
        <v>0.45714285714285713</v>
      </c>
      <c r="S77" s="36">
        <v>8.5999999999999993E-2</v>
      </c>
      <c r="T77" s="36">
        <v>0.182</v>
      </c>
      <c r="U77" s="36">
        <v>0.19400000000000001</v>
      </c>
      <c r="V77" s="36">
        <v>0.04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6">
        <f>10/R83</f>
        <v>0.2857142857142857</v>
      </c>
      <c r="S78" s="36">
        <v>0.28599999999999998</v>
      </c>
      <c r="T78" s="36">
        <v>0.182</v>
      </c>
      <c r="U78" s="36">
        <v>0.161</v>
      </c>
      <c r="V78" s="36">
        <v>0.08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6">
        <f>2/R83</f>
        <v>5.7142857142857141E-2</v>
      </c>
      <c r="S79" s="36">
        <v>0.22900000000000001</v>
      </c>
      <c r="T79" s="36">
        <v>0.21199999999999999</v>
      </c>
      <c r="U79" s="36">
        <v>0.48399999999999999</v>
      </c>
      <c r="V79" s="36">
        <v>0.04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6">
        <f>5/R83</f>
        <v>0.14285714285714285</v>
      </c>
      <c r="S80" s="36">
        <v>0.371</v>
      </c>
      <c r="T80" s="36">
        <v>0.36399999999999999</v>
      </c>
      <c r="U80" s="36">
        <v>9.7000000000000003E-2</v>
      </c>
      <c r="V80" s="36">
        <v>0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6">
        <f>2/R83</f>
        <v>5.7142857142857141E-2</v>
      </c>
      <c r="S81" s="36">
        <v>2.9000000000000001E-2</v>
      </c>
      <c r="T81" s="36">
        <v>6.0999999999999999E-2</v>
      </c>
      <c r="U81" s="36">
        <v>6.5000000000000002E-2</v>
      </c>
      <c r="V81" s="36">
        <v>0.84</v>
      </c>
      <c r="W81" s="2"/>
      <c r="X81" s="3"/>
      <c r="Y81" s="2"/>
    </row>
    <row r="82" spans="15:25" x14ac:dyDescent="0.25">
      <c r="O82" s="2"/>
      <c r="P82" s="3"/>
      <c r="Q82" s="2"/>
      <c r="R82" s="2"/>
      <c r="S82" s="2"/>
      <c r="T82" s="2"/>
      <c r="U82" s="2"/>
      <c r="V82" s="2"/>
      <c r="W82" s="2"/>
      <c r="X82" s="3"/>
      <c r="Y82" s="2"/>
    </row>
    <row r="83" spans="15:25" x14ac:dyDescent="0.25">
      <c r="O83" s="2"/>
      <c r="P83" s="3"/>
      <c r="Q83" s="3"/>
      <c r="R83" s="3">
        <v>35</v>
      </c>
      <c r="S83" s="3"/>
      <c r="T83" s="3"/>
      <c r="U83" s="3"/>
      <c r="V83" s="3"/>
      <c r="W83" s="3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89" sqref="AA89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5.7000000000000002E-2</v>
      </c>
      <c r="R7" s="36">
        <v>8.5999999999999993E-2</v>
      </c>
      <c r="S7" s="36">
        <v>0.314</v>
      </c>
      <c r="T7" s="36">
        <v>0.25700000000000001</v>
      </c>
      <c r="U7" s="36">
        <v>0.28599999999999998</v>
      </c>
      <c r="V7" s="37">
        <f>(2*1+3*2+11*3+9*4+10*5)/35</f>
        <v>3.6285714285714286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5.3999999999999999E-2</v>
      </c>
      <c r="R8" s="36">
        <v>0.16200000000000001</v>
      </c>
      <c r="S8" s="36">
        <v>0.24299999999999999</v>
      </c>
      <c r="T8" s="36">
        <v>0.216</v>
      </c>
      <c r="U8" s="36">
        <v>0.32400000000000001</v>
      </c>
      <c r="V8" s="37">
        <f>(2*1+6*2+9*3+8*4+12*5)/37</f>
        <v>3.5945945945945947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5.7000000000000002E-2</v>
      </c>
      <c r="R9" s="36">
        <v>0.114</v>
      </c>
      <c r="S9" s="36">
        <v>0.28599999999999998</v>
      </c>
      <c r="T9" s="36">
        <v>0.17100000000000001</v>
      </c>
      <c r="U9" s="36">
        <v>0.371</v>
      </c>
      <c r="V9" s="37">
        <f>(2*1+4*2+10*3+6*4+13*5)/35</f>
        <v>3.6857142857142855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0.12</v>
      </c>
      <c r="R10" s="36">
        <v>0.16</v>
      </c>
      <c r="S10" s="36">
        <v>0.32</v>
      </c>
      <c r="T10" s="36">
        <v>0.28000000000000003</v>
      </c>
      <c r="U10" s="36">
        <v>0.12</v>
      </c>
      <c r="V10" s="37">
        <f>(3*1+4*2+8*3+7*4+3*5)/25</f>
        <v>3.12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6.7000000000000004E-2</v>
      </c>
      <c r="S44" s="36">
        <v>6.7000000000000004E-2</v>
      </c>
      <c r="T44" s="36">
        <v>0.33300000000000002</v>
      </c>
      <c r="U44" s="36">
        <v>0.26700000000000002</v>
      </c>
      <c r="V44" s="36">
        <v>0.26700000000000002</v>
      </c>
      <c r="W44" s="37">
        <f>(1*1+1*2+5*3+4*4+4*5)/15</f>
        <v>3.6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6.7000000000000004E-2</v>
      </c>
      <c r="S45" s="36">
        <v>0.13300000000000001</v>
      </c>
      <c r="T45" s="36">
        <v>0.2</v>
      </c>
      <c r="U45" s="36">
        <v>0.26700000000000002</v>
      </c>
      <c r="V45" s="36">
        <v>0.33300000000000002</v>
      </c>
      <c r="W45" s="37">
        <f>(1*1+2*2+3*3+4*4+5*5)/15</f>
        <v>3.6666666666666665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7.0999999999999994E-2</v>
      </c>
      <c r="S46" s="36">
        <v>0</v>
      </c>
      <c r="T46" s="36">
        <v>0.28599999999999998</v>
      </c>
      <c r="U46" s="36">
        <v>0.28599999999999998</v>
      </c>
      <c r="V46" s="36">
        <v>0.35699999999999998</v>
      </c>
      <c r="W46" s="37">
        <f>(1*1+0*2+4*3+4*4+5*5)/14</f>
        <v>3.8571428571428572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0.111</v>
      </c>
      <c r="S47" s="36">
        <v>0.111</v>
      </c>
      <c r="T47" s="36">
        <v>0.222</v>
      </c>
      <c r="U47" s="36">
        <v>0.44400000000000001</v>
      </c>
      <c r="V47" s="36">
        <v>0.111</v>
      </c>
      <c r="W47" s="37">
        <f>(1*1+1*2+2*3+4*4+1*5)/9</f>
        <v>3.3333333333333335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U97" sqref="U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1" t="s">
        <v>19</v>
      </c>
      <c r="C4" s="42"/>
      <c r="D4" s="42"/>
      <c r="E4" s="42"/>
      <c r="F4" s="43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18</v>
      </c>
      <c r="D6" s="11">
        <v>0.45</v>
      </c>
      <c r="E6" s="10">
        <v>22</v>
      </c>
      <c r="F6" s="12">
        <v>0.55000000000000004</v>
      </c>
    </row>
    <row r="7" spans="2:18" ht="24" x14ac:dyDescent="0.25">
      <c r="B7" s="8" t="s">
        <v>22</v>
      </c>
      <c r="C7" s="13">
        <v>24</v>
      </c>
      <c r="D7" s="24">
        <v>0.6</v>
      </c>
      <c r="E7" s="13">
        <v>16</v>
      </c>
      <c r="F7" s="25">
        <v>0.4</v>
      </c>
    </row>
    <row r="8" spans="2:18" ht="24" x14ac:dyDescent="0.25">
      <c r="B8" s="7" t="s">
        <v>23</v>
      </c>
      <c r="C8" s="10">
        <v>34</v>
      </c>
      <c r="D8" s="22">
        <v>0.85</v>
      </c>
      <c r="E8" s="10">
        <v>6</v>
      </c>
      <c r="F8" s="23">
        <v>0.15</v>
      </c>
    </row>
    <row r="9" spans="2:18" ht="48" x14ac:dyDescent="0.25">
      <c r="B9" s="8" t="s">
        <v>24</v>
      </c>
      <c r="C9" s="13">
        <v>29</v>
      </c>
      <c r="D9" s="24">
        <v>0.72499999999999998</v>
      </c>
      <c r="E9" s="13">
        <v>11</v>
      </c>
      <c r="F9" s="25">
        <v>0.27500000000000002</v>
      </c>
    </row>
    <row r="10" spans="2:18" ht="24" x14ac:dyDescent="0.25">
      <c r="B10" s="9" t="s">
        <v>26</v>
      </c>
      <c r="C10" s="14">
        <v>36</v>
      </c>
      <c r="D10" s="15">
        <v>0.9</v>
      </c>
      <c r="E10" s="14">
        <v>4</v>
      </c>
      <c r="F10" s="16">
        <v>0.1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9.4E-2</v>
      </c>
      <c r="K18" s="36">
        <v>0.188</v>
      </c>
      <c r="L18" s="36">
        <v>0.25</v>
      </c>
      <c r="M18" s="36">
        <v>0.219</v>
      </c>
      <c r="N18" s="36">
        <v>0.25</v>
      </c>
      <c r="O18" s="37">
        <f>(3*1+6*2+8*3+7*4+8*5)/32</f>
        <v>3.34375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6.2E-2</v>
      </c>
      <c r="K19" s="36">
        <v>0.188</v>
      </c>
      <c r="L19" s="36">
        <v>0.188</v>
      </c>
      <c r="M19" s="36">
        <v>0.25</v>
      </c>
      <c r="N19" s="36">
        <v>0.312</v>
      </c>
      <c r="O19" s="37">
        <f>(2*1+6*2+6*3+8*4+10*5)/32</f>
        <v>3.5625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0</v>
      </c>
      <c r="K20" s="36">
        <v>3.1E-2</v>
      </c>
      <c r="L20" s="36">
        <v>0.28100000000000003</v>
      </c>
      <c r="M20" s="36">
        <v>0.219</v>
      </c>
      <c r="N20" s="36">
        <v>0.46899999999999997</v>
      </c>
      <c r="O20" s="37">
        <f>(0*1+1*2+9*3+7*4+15*5)/32</f>
        <v>4.125</v>
      </c>
      <c r="P20" s="3"/>
      <c r="Q20" s="3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7.0999999999999994E-2</v>
      </c>
      <c r="L45" s="36">
        <v>0.14299999999999999</v>
      </c>
      <c r="M45" s="36">
        <v>0.214</v>
      </c>
      <c r="N45" s="36">
        <v>0.28599999999999998</v>
      </c>
      <c r="O45" s="36">
        <v>0.28599999999999998</v>
      </c>
      <c r="P45" s="37">
        <f>(1*1+2*2+3*3+4*4+4*5)/14</f>
        <v>3.5714285714285716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7.0999999999999994E-2</v>
      </c>
      <c r="L46" s="36">
        <v>0.214</v>
      </c>
      <c r="M46" s="36">
        <v>0.14299999999999999</v>
      </c>
      <c r="N46" s="36">
        <v>0.214</v>
      </c>
      <c r="O46" s="36">
        <v>0.35699999999999998</v>
      </c>
      <c r="P46" s="37">
        <f>(1*1+3*2+2*3+3*4+5*5)/14</f>
        <v>3.5714285714285716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7.0999999999999994E-2</v>
      </c>
      <c r="M47" s="36">
        <v>0.14299999999999999</v>
      </c>
      <c r="N47" s="36">
        <v>0.14299999999999999</v>
      </c>
      <c r="O47" s="36">
        <v>0.64300000000000002</v>
      </c>
      <c r="P47" s="37">
        <f>(0*1+1*2+2*3+2*4+9*5)/14</f>
        <v>4.3571428571428568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4" t="s">
        <v>25</v>
      </c>
      <c r="C66" s="45"/>
      <c r="D66" s="45"/>
      <c r="E66" s="45"/>
      <c r="F66" s="46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30</v>
      </c>
      <c r="D68" s="29">
        <v>0.75</v>
      </c>
      <c r="E68" s="26">
        <v>10</v>
      </c>
      <c r="F68" s="30">
        <v>0.25</v>
      </c>
    </row>
    <row r="69" spans="2:6" ht="36" x14ac:dyDescent="0.25">
      <c r="B69" s="8" t="s">
        <v>28</v>
      </c>
      <c r="C69" s="27">
        <v>33</v>
      </c>
      <c r="D69" s="31">
        <v>0.82499999999999996</v>
      </c>
      <c r="E69" s="27">
        <v>7</v>
      </c>
      <c r="F69" s="32">
        <v>0.17499999999999999</v>
      </c>
    </row>
    <row r="70" spans="2:6" ht="48" x14ac:dyDescent="0.25">
      <c r="B70" s="7" t="s">
        <v>29</v>
      </c>
      <c r="C70" s="26">
        <v>36</v>
      </c>
      <c r="D70" s="29">
        <v>0.9</v>
      </c>
      <c r="E70" s="26">
        <v>4</v>
      </c>
      <c r="F70" s="30">
        <v>0.1</v>
      </c>
    </row>
    <row r="71" spans="2:6" ht="48" x14ac:dyDescent="0.25">
      <c r="B71" s="8" t="s">
        <v>30</v>
      </c>
      <c r="C71" s="27">
        <v>39</v>
      </c>
      <c r="D71" s="31">
        <v>0.97499999999999998</v>
      </c>
      <c r="E71" s="27">
        <v>1</v>
      </c>
      <c r="F71" s="32">
        <v>2.5000000000000001E-2</v>
      </c>
    </row>
    <row r="72" spans="2:6" ht="24" x14ac:dyDescent="0.25">
      <c r="B72" s="9" t="s">
        <v>26</v>
      </c>
      <c r="C72" s="28">
        <v>38</v>
      </c>
      <c r="D72" s="33">
        <v>0.95</v>
      </c>
      <c r="E72" s="28">
        <v>2</v>
      </c>
      <c r="F72" s="34">
        <v>0.05</v>
      </c>
    </row>
    <row r="77" spans="2:6" ht="36" customHeight="1" x14ac:dyDescent="0.25">
      <c r="B77" s="41" t="s">
        <v>31</v>
      </c>
      <c r="C77" s="47"/>
      <c r="D77" s="47"/>
      <c r="E77" s="47"/>
      <c r="F77" s="48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17</v>
      </c>
      <c r="D79" s="20">
        <v>0.42499999999999999</v>
      </c>
      <c r="E79" s="26">
        <v>23</v>
      </c>
      <c r="F79" s="21">
        <v>0.57499999999999996</v>
      </c>
    </row>
    <row r="80" spans="2:6" ht="24" x14ac:dyDescent="0.25">
      <c r="B80" s="8" t="s">
        <v>33</v>
      </c>
      <c r="C80" s="27">
        <v>37</v>
      </c>
      <c r="D80" s="24">
        <v>0.92500000000000004</v>
      </c>
      <c r="E80" s="27">
        <v>3</v>
      </c>
      <c r="F80" s="25">
        <v>7.4999999999999997E-2</v>
      </c>
    </row>
    <row r="81" spans="2:6" ht="24" x14ac:dyDescent="0.25">
      <c r="B81" s="7" t="s">
        <v>34</v>
      </c>
      <c r="C81" s="26">
        <v>33</v>
      </c>
      <c r="D81" s="22">
        <v>0.82499999999999996</v>
      </c>
      <c r="E81" s="26">
        <v>7</v>
      </c>
      <c r="F81" s="23">
        <v>0.17499999999999999</v>
      </c>
    </row>
    <row r="82" spans="2:6" ht="24" x14ac:dyDescent="0.25">
      <c r="B82" s="8" t="s">
        <v>35</v>
      </c>
      <c r="C82" s="27">
        <v>20</v>
      </c>
      <c r="D82" s="24">
        <v>0.5</v>
      </c>
      <c r="E82" s="27">
        <v>20</v>
      </c>
      <c r="F82" s="25">
        <v>0.5</v>
      </c>
    </row>
    <row r="83" spans="2:6" ht="72" x14ac:dyDescent="0.25">
      <c r="B83" s="7" t="s">
        <v>36</v>
      </c>
      <c r="C83" s="26">
        <v>33</v>
      </c>
      <c r="D83" s="22">
        <v>0.82499999999999996</v>
      </c>
      <c r="E83" s="26">
        <v>7</v>
      </c>
      <c r="F83" s="23">
        <v>0.17499999999999999</v>
      </c>
    </row>
    <row r="84" spans="2:6" ht="24" x14ac:dyDescent="0.25">
      <c r="B84" s="8" t="s">
        <v>37</v>
      </c>
      <c r="C84" s="27">
        <v>19</v>
      </c>
      <c r="D84" s="24">
        <v>0.47499999999999998</v>
      </c>
      <c r="E84" s="27">
        <v>21</v>
      </c>
      <c r="F84" s="25">
        <v>0.52500000000000002</v>
      </c>
    </row>
    <row r="85" spans="2:6" ht="24" x14ac:dyDescent="0.25">
      <c r="B85" s="7" t="s">
        <v>38</v>
      </c>
      <c r="C85" s="26">
        <v>37</v>
      </c>
      <c r="D85" s="22">
        <v>0.92500000000000004</v>
      </c>
      <c r="E85" s="26">
        <v>3</v>
      </c>
      <c r="F85" s="23">
        <v>7.4999999999999997E-2</v>
      </c>
    </row>
    <row r="86" spans="2:6" ht="72" x14ac:dyDescent="0.25">
      <c r="B86" s="8" t="s">
        <v>39</v>
      </c>
      <c r="C86" s="27">
        <v>23</v>
      </c>
      <c r="D86" s="24">
        <v>0.57499999999999996</v>
      </c>
      <c r="E86" s="27">
        <v>17</v>
      </c>
      <c r="F86" s="25">
        <v>0.42499999999999999</v>
      </c>
    </row>
    <row r="87" spans="2:6" ht="24" x14ac:dyDescent="0.25">
      <c r="B87" s="9" t="s">
        <v>40</v>
      </c>
      <c r="C87" s="28">
        <v>35</v>
      </c>
      <c r="D87" s="15">
        <v>0.875</v>
      </c>
      <c r="E87" s="28">
        <v>5</v>
      </c>
      <c r="F87" s="16">
        <v>0.125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7" sqref="X37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8.1000000000000003E-2</v>
      </c>
      <c r="P8" s="36">
        <v>0.24299999999999999</v>
      </c>
      <c r="Q8" s="36">
        <v>0.35099999999999998</v>
      </c>
      <c r="R8" s="36">
        <v>0.32400000000000001</v>
      </c>
      <c r="S8" s="37">
        <v>3.92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35">
        <v>1</v>
      </c>
      <c r="O23" s="36">
        <v>0</v>
      </c>
      <c r="P23" s="36">
        <v>6.7000000000000004E-2</v>
      </c>
      <c r="Q23" s="36">
        <v>0.26700000000000002</v>
      </c>
      <c r="R23" s="36">
        <v>0.33300000000000002</v>
      </c>
      <c r="S23" s="36">
        <v>0.33300000000000002</v>
      </c>
      <c r="T23" s="65">
        <v>3.93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3" sqref="X113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15</v>
      </c>
      <c r="O9" s="3">
        <v>8</v>
      </c>
      <c r="P9" s="3">
        <v>1</v>
      </c>
      <c r="Q9" s="3">
        <v>0</v>
      </c>
      <c r="R9" s="3">
        <v>6</v>
      </c>
      <c r="S9" s="3">
        <v>2</v>
      </c>
      <c r="T9" s="3">
        <v>4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66">
        <v>5</v>
      </c>
      <c r="O24" s="66">
        <v>4</v>
      </c>
      <c r="P24" s="66">
        <v>3</v>
      </c>
      <c r="Q24" s="66">
        <v>3</v>
      </c>
      <c r="R24" s="66">
        <v>0</v>
      </c>
      <c r="S24" s="2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1" t="s">
        <v>52</v>
      </c>
      <c r="C42" s="42"/>
      <c r="D42" s="42"/>
      <c r="E42" s="42"/>
      <c r="F42" s="42"/>
      <c r="G42" s="42"/>
      <c r="H42" s="42"/>
      <c r="I42" s="42"/>
      <c r="J42" s="43"/>
    </row>
    <row r="43" spans="2:10" x14ac:dyDescent="0.25">
      <c r="B43" s="4"/>
      <c r="C43" s="61" t="s">
        <v>16</v>
      </c>
      <c r="D43" s="61"/>
      <c r="E43" s="61" t="s">
        <v>17</v>
      </c>
      <c r="F43" s="61"/>
      <c r="G43" s="62" t="s">
        <v>18</v>
      </c>
      <c r="H43" s="62"/>
      <c r="I43" s="61" t="s">
        <v>17</v>
      </c>
      <c r="J43" s="63"/>
    </row>
    <row r="44" spans="2:10" ht="120" x14ac:dyDescent="0.25">
      <c r="B44" s="7" t="s">
        <v>51</v>
      </c>
      <c r="C44" s="59">
        <v>29</v>
      </c>
      <c r="D44" s="59"/>
      <c r="E44" s="52">
        <v>0.72499999999999998</v>
      </c>
      <c r="F44" s="52"/>
      <c r="G44" s="50">
        <v>11</v>
      </c>
      <c r="H44" s="50"/>
      <c r="I44" s="52">
        <v>0.27500000000000002</v>
      </c>
      <c r="J44" s="53"/>
    </row>
    <row r="45" spans="2:10" ht="48" x14ac:dyDescent="0.25">
      <c r="B45" s="8" t="s">
        <v>53</v>
      </c>
      <c r="C45" s="58">
        <v>31</v>
      </c>
      <c r="D45" s="58"/>
      <c r="E45" s="54">
        <v>0.77500000000000002</v>
      </c>
      <c r="F45" s="54"/>
      <c r="G45" s="49">
        <v>9</v>
      </c>
      <c r="H45" s="49"/>
      <c r="I45" s="54">
        <v>0.22500000000000001</v>
      </c>
      <c r="J45" s="55"/>
    </row>
    <row r="46" spans="2:10" ht="24" x14ac:dyDescent="0.25">
      <c r="B46" s="7" t="s">
        <v>54</v>
      </c>
      <c r="C46" s="59">
        <v>37</v>
      </c>
      <c r="D46" s="59"/>
      <c r="E46" s="52">
        <v>0.92500000000000004</v>
      </c>
      <c r="F46" s="52"/>
      <c r="G46" s="50">
        <v>3</v>
      </c>
      <c r="H46" s="50"/>
      <c r="I46" s="52">
        <v>7.4999999999999997E-2</v>
      </c>
      <c r="J46" s="53"/>
    </row>
    <row r="47" spans="2:10" ht="24" x14ac:dyDescent="0.25">
      <c r="B47" s="17" t="s">
        <v>55</v>
      </c>
      <c r="C47" s="60">
        <v>22</v>
      </c>
      <c r="D47" s="60"/>
      <c r="E47" s="56">
        <v>0.55000000000000004</v>
      </c>
      <c r="F47" s="56"/>
      <c r="G47" s="51">
        <v>18</v>
      </c>
      <c r="H47" s="51"/>
      <c r="I47" s="56">
        <v>0.45</v>
      </c>
      <c r="J47" s="57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8"/>
      <c r="N50" s="38"/>
      <c r="O50" s="38"/>
      <c r="P50" s="38"/>
      <c r="Q50" s="38"/>
      <c r="R50" s="38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66">
        <v>12</v>
      </c>
      <c r="O53" s="66">
        <v>6</v>
      </c>
      <c r="P53" s="66">
        <v>5</v>
      </c>
      <c r="Q53" s="66">
        <v>13</v>
      </c>
      <c r="R53" s="39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8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8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38"/>
      <c r="M73" s="2"/>
      <c r="N73" s="3">
        <v>8</v>
      </c>
      <c r="O73" s="3">
        <v>10</v>
      </c>
      <c r="P73" s="3">
        <v>8</v>
      </c>
      <c r="Q73" s="3">
        <v>2</v>
      </c>
      <c r="R73" s="3">
        <v>4</v>
      </c>
      <c r="S73" s="2"/>
      <c r="T73" s="2"/>
    </row>
    <row r="74" spans="12:20" x14ac:dyDescent="0.25">
      <c r="L74" s="38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38"/>
      <c r="M75" s="38"/>
      <c r="N75" s="38"/>
      <c r="O75" s="38"/>
      <c r="P75" s="38"/>
      <c r="Q75" s="38"/>
      <c r="R75" s="38"/>
      <c r="S75" s="38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8"/>
      <c r="N92" s="38"/>
      <c r="O92" s="38"/>
      <c r="P92" s="38"/>
      <c r="Q92" s="38"/>
      <c r="R92" s="38"/>
      <c r="S92" s="38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9</v>
      </c>
      <c r="O95" s="3">
        <v>10</v>
      </c>
      <c r="P95" s="3">
        <v>7</v>
      </c>
      <c r="Q95" s="3">
        <v>7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38"/>
      <c r="N97" s="38"/>
      <c r="O97" s="38"/>
      <c r="P97" s="38"/>
      <c r="Q97" s="38"/>
      <c r="R97" s="38"/>
      <c r="S97" s="38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2012-12-14T09:15:16Z</dcterms:modified>
</cp:coreProperties>
</file>